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-105" yWindow="-105" windowWidth="19425" windowHeight="10425" activeTab="5"/>
  </bookViews>
  <sheets>
    <sheet name="502" sheetId="1" r:id="rId1"/>
    <sheet name="504" sheetId="9" r:id="rId2"/>
    <sheet name="505" sheetId="10" r:id="rId3"/>
    <sheet name="506" sheetId="11" r:id="rId4"/>
    <sheet name="507" sheetId="12" r:id="rId5"/>
    <sheet name="508" sheetId="1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2"/>
  <c r="O11"/>
  <c r="O12"/>
  <c r="O10"/>
  <c r="O13"/>
  <c r="P10" i="1"/>
  <c r="O10"/>
  <c r="L12" i="12" l="1"/>
  <c r="L13"/>
  <c r="K12"/>
  <c r="K13"/>
  <c r="I40" i="1"/>
  <c r="H40"/>
  <c r="G40"/>
  <c r="J40"/>
  <c r="L10" l="1"/>
  <c r="K10"/>
  <c r="P17"/>
  <c r="O17"/>
  <c r="L17"/>
  <c r="K17"/>
  <c r="N17" s="1"/>
  <c r="P16"/>
  <c r="O16"/>
  <c r="L16"/>
  <c r="K16"/>
  <c r="Q16" l="1"/>
  <c r="Q17"/>
  <c r="M16"/>
  <c r="M17"/>
  <c r="M10"/>
  <c r="R17"/>
  <c r="R16"/>
  <c r="N16"/>
  <c r="D37" l="1"/>
  <c r="E37"/>
  <c r="F37"/>
  <c r="G37"/>
  <c r="H37"/>
  <c r="I37"/>
  <c r="J37"/>
  <c r="C37"/>
  <c r="G43"/>
  <c r="H43"/>
  <c r="I43"/>
  <c r="J43"/>
  <c r="D42"/>
  <c r="E42"/>
  <c r="F42"/>
  <c r="H42"/>
  <c r="C42"/>
  <c r="D39"/>
  <c r="E39"/>
  <c r="F39"/>
  <c r="D41"/>
  <c r="E41"/>
  <c r="F41"/>
  <c r="G41"/>
  <c r="H41"/>
  <c r="I41"/>
  <c r="J41"/>
  <c r="C41"/>
  <c r="C39"/>
  <c r="K41" l="1"/>
  <c r="O41"/>
  <c r="L39"/>
  <c r="L42"/>
  <c r="P41"/>
  <c r="L41"/>
  <c r="M41" s="1"/>
  <c r="K39"/>
  <c r="K42"/>
  <c r="O40"/>
  <c r="P43"/>
  <c r="P40"/>
  <c r="O43"/>
  <c r="L37"/>
  <c r="P37"/>
  <c r="K37"/>
  <c r="O37"/>
  <c r="R41" l="1"/>
  <c r="M42"/>
  <c r="Q41"/>
  <c r="M39"/>
  <c r="N41"/>
  <c r="Q40"/>
  <c r="Q43"/>
  <c r="N42"/>
  <c r="N39"/>
  <c r="R40"/>
  <c r="R43"/>
  <c r="M37"/>
  <c r="N37"/>
  <c r="Q37"/>
  <c r="R37"/>
  <c r="K9" i="13" l="1"/>
  <c r="K10"/>
  <c r="K11"/>
  <c r="K12"/>
  <c r="J13"/>
  <c r="I13"/>
  <c r="H13"/>
  <c r="G13"/>
  <c r="F13"/>
  <c r="E13"/>
  <c r="D13"/>
  <c r="C13"/>
  <c r="P12"/>
  <c r="O12"/>
  <c r="L12"/>
  <c r="P11"/>
  <c r="O11"/>
  <c r="L11"/>
  <c r="P10"/>
  <c r="O10"/>
  <c r="L10"/>
  <c r="P9"/>
  <c r="O9"/>
  <c r="L9"/>
  <c r="K9" i="12"/>
  <c r="L9"/>
  <c r="K10"/>
  <c r="L10"/>
  <c r="K11"/>
  <c r="L11"/>
  <c r="J14"/>
  <c r="I14"/>
  <c r="H14"/>
  <c r="G14"/>
  <c r="F14"/>
  <c r="E14"/>
  <c r="D14"/>
  <c r="C14"/>
  <c r="P13"/>
  <c r="P11"/>
  <c r="P10"/>
  <c r="P9"/>
  <c r="O9"/>
  <c r="J11" i="11"/>
  <c r="I11"/>
  <c r="H11"/>
  <c r="G11"/>
  <c r="F11"/>
  <c r="E11"/>
  <c r="D11"/>
  <c r="C11"/>
  <c r="P10"/>
  <c r="O10"/>
  <c r="P9"/>
  <c r="O9"/>
  <c r="L9"/>
  <c r="K9"/>
  <c r="Q12" i="13" l="1"/>
  <c r="M10"/>
  <c r="L13"/>
  <c r="M9"/>
  <c r="M9" i="12"/>
  <c r="M11" i="13"/>
  <c r="R9" i="12"/>
  <c r="M12"/>
  <c r="N10"/>
  <c r="N13"/>
  <c r="N12"/>
  <c r="P13" i="13"/>
  <c r="Q9" i="11"/>
  <c r="Q10"/>
  <c r="M13" i="12"/>
  <c r="M11"/>
  <c r="N9"/>
  <c r="M12" i="13"/>
  <c r="K13"/>
  <c r="O13"/>
  <c r="K14" i="12"/>
  <c r="O14"/>
  <c r="Q11" i="13"/>
  <c r="Q9"/>
  <c r="Q10"/>
  <c r="N9"/>
  <c r="R9"/>
  <c r="N10"/>
  <c r="R10"/>
  <c r="N11"/>
  <c r="R11"/>
  <c r="N12"/>
  <c r="R12"/>
  <c r="Q11" i="12"/>
  <c r="M10"/>
  <c r="N11"/>
  <c r="Q10"/>
  <c r="L14"/>
  <c r="P14"/>
  <c r="R12"/>
  <c r="Q12"/>
  <c r="R13"/>
  <c r="R11"/>
  <c r="Q9"/>
  <c r="R10"/>
  <c r="Q13"/>
  <c r="M9" i="11"/>
  <c r="N9"/>
  <c r="R9"/>
  <c r="R10"/>
  <c r="L11"/>
  <c r="P11"/>
  <c r="K11"/>
  <c r="O11"/>
  <c r="N13" i="13" l="1"/>
  <c r="Q13"/>
  <c r="R13"/>
  <c r="R14" i="12"/>
  <c r="M13" i="13"/>
  <c r="N14" i="12"/>
  <c r="Q14"/>
  <c r="M11" i="11"/>
  <c r="M14" i="12"/>
  <c r="N11" i="11"/>
  <c r="Q11"/>
  <c r="R11"/>
  <c r="K9" i="10" l="1"/>
  <c r="L9"/>
  <c r="K10"/>
  <c r="L10"/>
  <c r="K11"/>
  <c r="L11"/>
  <c r="K12"/>
  <c r="L12"/>
  <c r="C13"/>
  <c r="D13"/>
  <c r="E13"/>
  <c r="F13"/>
  <c r="K9" i="9"/>
  <c r="L9"/>
  <c r="O9"/>
  <c r="P9"/>
  <c r="K10"/>
  <c r="L10"/>
  <c r="O10"/>
  <c r="P10"/>
  <c r="K11"/>
  <c r="L11"/>
  <c r="O11"/>
  <c r="P11"/>
  <c r="K13"/>
  <c r="L13"/>
  <c r="O13"/>
  <c r="P13"/>
  <c r="K14"/>
  <c r="L14"/>
  <c r="O14"/>
  <c r="P14"/>
  <c r="P15"/>
  <c r="C17"/>
  <c r="D17"/>
  <c r="E17"/>
  <c r="F17"/>
  <c r="G17"/>
  <c r="H17"/>
  <c r="I17"/>
  <c r="J17"/>
  <c r="K9" i="1"/>
  <c r="L9"/>
  <c r="K11"/>
  <c r="L11"/>
  <c r="O11"/>
  <c r="P11"/>
  <c r="K12"/>
  <c r="L12"/>
  <c r="O12"/>
  <c r="P12"/>
  <c r="K13"/>
  <c r="L13"/>
  <c r="O13"/>
  <c r="P13"/>
  <c r="K14"/>
  <c r="L14"/>
  <c r="O14"/>
  <c r="P14"/>
  <c r="K15"/>
  <c r="L15"/>
  <c r="O15"/>
  <c r="P15"/>
  <c r="K18"/>
  <c r="L18"/>
  <c r="O18"/>
  <c r="P18"/>
  <c r="K19"/>
  <c r="L19"/>
  <c r="O19"/>
  <c r="P19"/>
  <c r="K20"/>
  <c r="L20"/>
  <c r="O20"/>
  <c r="P20"/>
  <c r="K21"/>
  <c r="L21"/>
  <c r="O21"/>
  <c r="P21"/>
  <c r="K23"/>
  <c r="L23"/>
  <c r="K24"/>
  <c r="L24"/>
  <c r="O24"/>
  <c r="P24"/>
  <c r="K25"/>
  <c r="L25"/>
  <c r="O25"/>
  <c r="P25"/>
  <c r="K27"/>
  <c r="L27"/>
  <c r="K28"/>
  <c r="L28"/>
  <c r="O28"/>
  <c r="P28"/>
  <c r="K29"/>
  <c r="L29"/>
  <c r="O29"/>
  <c r="P29"/>
  <c r="K30"/>
  <c r="L30"/>
  <c r="K32"/>
  <c r="L32"/>
  <c r="O33"/>
  <c r="P33"/>
  <c r="K34"/>
  <c r="L34"/>
  <c r="O34"/>
  <c r="P34"/>
  <c r="K35"/>
  <c r="L35"/>
  <c r="O35"/>
  <c r="O36"/>
  <c r="P36"/>
  <c r="M11" i="10" l="1"/>
  <c r="M9"/>
  <c r="Q14" i="9"/>
  <c r="Q13"/>
  <c r="Q11"/>
  <c r="Q10"/>
  <c r="Q9"/>
  <c r="Q25" i="1"/>
  <c r="R10"/>
  <c r="M12" i="10"/>
  <c r="O17" i="9"/>
  <c r="K17"/>
  <c r="M14"/>
  <c r="M13"/>
  <c r="M11"/>
  <c r="M10"/>
  <c r="M9"/>
  <c r="L13" i="10"/>
  <c r="M10"/>
  <c r="N9"/>
  <c r="P17" i="9"/>
  <c r="L17"/>
  <c r="N11" i="10"/>
  <c r="N9" i="1"/>
  <c r="R21"/>
  <c r="R14" i="9"/>
  <c r="N14"/>
  <c r="R13"/>
  <c r="N13"/>
  <c r="R11"/>
  <c r="N11"/>
  <c r="R10"/>
  <c r="N10"/>
  <c r="R9"/>
  <c r="N9"/>
  <c r="K13" i="10"/>
  <c r="R29" i="1"/>
  <c r="Q28"/>
  <c r="N24"/>
  <c r="M15"/>
  <c r="N13"/>
  <c r="N12"/>
  <c r="M11"/>
  <c r="N12" i="10"/>
  <c r="N10"/>
  <c r="R25" i="1"/>
  <c r="Q24"/>
  <c r="R20"/>
  <c r="R19"/>
  <c r="R18"/>
  <c r="R15"/>
  <c r="R14"/>
  <c r="Q13"/>
  <c r="R12"/>
  <c r="Q10"/>
  <c r="N10"/>
  <c r="N23"/>
  <c r="Q29"/>
  <c r="N28"/>
  <c r="N27"/>
  <c r="Q20"/>
  <c r="N19"/>
  <c r="N18"/>
  <c r="M30"/>
  <c r="M21"/>
  <c r="Q15"/>
  <c r="Q11"/>
  <c r="Q33"/>
  <c r="N34"/>
  <c r="Q14"/>
  <c r="M29"/>
  <c r="M28"/>
  <c r="M27"/>
  <c r="M25"/>
  <c r="M24"/>
  <c r="M23"/>
  <c r="M20"/>
  <c r="M19"/>
  <c r="M14"/>
  <c r="M13"/>
  <c r="Q21"/>
  <c r="N21"/>
  <c r="R11"/>
  <c r="R36"/>
  <c r="R34"/>
  <c r="N32"/>
  <c r="N35"/>
  <c r="Q19"/>
  <c r="Q36"/>
  <c r="M35"/>
  <c r="Q34"/>
  <c r="R33"/>
  <c r="N30"/>
  <c r="R28"/>
  <c r="R24"/>
  <c r="Q18"/>
  <c r="N15"/>
  <c r="R13"/>
  <c r="Q12"/>
  <c r="N11"/>
  <c r="M9"/>
  <c r="M34"/>
  <c r="M32"/>
  <c r="N29"/>
  <c r="N25"/>
  <c r="N20"/>
  <c r="M18"/>
  <c r="N14"/>
  <c r="M12"/>
  <c r="N13" i="10" l="1"/>
  <c r="Q17" i="9"/>
  <c r="M17"/>
  <c r="N17"/>
  <c r="R17"/>
  <c r="M13" i="10"/>
</calcChain>
</file>

<file path=xl/sharedStrings.xml><?xml version="1.0" encoding="utf-8"?>
<sst xmlns="http://schemas.openxmlformats.org/spreadsheetml/2006/main" count="353" uniqueCount="102">
  <si>
    <t>ŠTVRŤROČNÝ VÝKAZ O NÁKUPE A PREDAJI MLIEKA,MLIEČNYCH VÝROBKOV, MASA, HYDINY, VAJEC, OLEJOV, TUKOV A VÍNA</t>
  </si>
  <si>
    <t>OBCHOD (MPRV SR) 1 - 04</t>
  </si>
  <si>
    <t>Agregácia: Slovenská republika</t>
  </si>
  <si>
    <t>Nákup výrobkov vyrobených v SR množstvo v kg</t>
  </si>
  <si>
    <t>Nákup výrobkov vyrobených v SR hodnota v EUR bez DPH</t>
  </si>
  <si>
    <t xml:space="preserve">Predaj výrobkov vyrobených v SR na domácom trhu SR množstvo v kg </t>
  </si>
  <si>
    <t>Predaj výrobkov vyrobených v SR na domácom trhu SR hodnota v EUR bez DPH</t>
  </si>
  <si>
    <t>Nákup výrobkov vyrobených mimo SR množstvo v kg</t>
  </si>
  <si>
    <t>Nákup výrobkov vyrobených mimo SR hodnota v EUR bez DPH</t>
  </si>
  <si>
    <t>Predaj výrobkov vyrobených mimo SR konečnému spotrebiteľovi v SR množstvo kg</t>
  </si>
  <si>
    <t>Predaj výrobkv vyrobených mimo SR konečnému spotrebiteľovi v SR hodnota v EUR bez DPH</t>
  </si>
  <si>
    <t>Konzumné mlieko celkom</t>
  </si>
  <si>
    <t>Konzumná smotana celkom (od 10% obsahu tuku)</t>
  </si>
  <si>
    <t>Kyslomliečne výrobky celkom, vrátane jogurtov</t>
  </si>
  <si>
    <t>Ostatné čerstvé mliečne výrobky (napr.pudingy,peny,nášľahy a iné dezerty bez jogurtovej kultúry)</t>
  </si>
  <si>
    <t>Maslo (od 80 do 90% tuku), (najviac 16% vody spotrebiteľské balenie 100g-250g</t>
  </si>
  <si>
    <t>Ostatné výrobky z mliečneho tuku (napr.nátierky,...)</t>
  </si>
  <si>
    <t>Syry celkom, bez tavených syrov</t>
  </si>
  <si>
    <t>Tavené syry celkom</t>
  </si>
  <si>
    <t>Ostatné spracované výrobky</t>
  </si>
  <si>
    <t>Ostatné spracované výrobky s rastlinným tukom</t>
  </si>
  <si>
    <t xml:space="preserve">Nápoje na báze mlieka a srvátky </t>
  </si>
  <si>
    <t>Konzumné mlieko celkom  (z r.1)</t>
  </si>
  <si>
    <t>NÁKUP A PREDAJ HYDINY</t>
  </si>
  <si>
    <t>Predaj výrobkov vyrobených mimo SR konečnému spotrebiteľovi v SR hodnota v EUR bez DPH</t>
  </si>
  <si>
    <t>Kurčatá celé celkom</t>
  </si>
  <si>
    <t>Kuracie mäso porcované - mrazené celkom</t>
  </si>
  <si>
    <t>NÁKUP A PREDAJ VAJEC (slepačie konzumné vajcia)</t>
  </si>
  <si>
    <t>Nákup vajec vyrobených v SR množstvo v ks</t>
  </si>
  <si>
    <t>Nákup vajec vyrobených v SR hodnota v EUR bez DPH</t>
  </si>
  <si>
    <t>Predaj vajec vyrobených v SR na domácom trhu SR množstvo v ks</t>
  </si>
  <si>
    <t>Nákup vajec vyrobených mimo SR množstvo v ks</t>
  </si>
  <si>
    <t>Nákup vajec vyrobených mimo SR hodnota v EUR bez DPH</t>
  </si>
  <si>
    <t>Predaj vajec vyrobených mimo SR konečnému spotrebiteľovi v SR množstvo v ks</t>
  </si>
  <si>
    <t>Predaj vajec vyrobených mimo SR konečnému spotrebiteľovi v SR hodnota v EUR bez DPH</t>
  </si>
  <si>
    <t>Konzumné vajcia celkom</t>
  </si>
  <si>
    <t>NÁKUP A PREDAJ MASA A MASOVÝCH VÝROBKOV</t>
  </si>
  <si>
    <t>NÁKUP A PREDAJ OLEJOV A TUKOV</t>
  </si>
  <si>
    <t>Oleje panenské celkom</t>
  </si>
  <si>
    <t>Oleje rafinované celkom</t>
  </si>
  <si>
    <t>Tuky na pečenie celkom</t>
  </si>
  <si>
    <t>NÁKUP A PREDAJ VÍNA</t>
  </si>
  <si>
    <t>Nákup výrobkov vyrobených v SR množstvo v l</t>
  </si>
  <si>
    <t xml:space="preserve">Predaj výrobkov vyrobených v SR na domácom trhu SR množstvo v l </t>
  </si>
  <si>
    <t>Nákup výrobkov vyrobených mimo SR množstvo v l</t>
  </si>
  <si>
    <t>Predaj výrobkov vyrobených mimo SR konečnému spotrebiteľovi v SR množstvo v l</t>
  </si>
  <si>
    <t>Tiché biele víno celkom</t>
  </si>
  <si>
    <t>Tiché červené víno celkom</t>
  </si>
  <si>
    <t>Tiché ružové víno celkom</t>
  </si>
  <si>
    <t>Perlivé a šumivé víno celkom</t>
  </si>
  <si>
    <t>NÁKUP A PREDAJ MLIEKA A MLIEČNYCH VÝROBKOV</t>
  </si>
  <si>
    <t>Nápoje na báze mlieka a srvátky</t>
  </si>
  <si>
    <t>Kyslomliečne výrobky celkom,vrátane jogurtov</t>
  </si>
  <si>
    <t>Maslo (od 80 do 90% tuku), (najviac 16% vody) spotrebiteľské balenie 100g-250g</t>
  </si>
  <si>
    <t>Syry celkom bez tavených syrov</t>
  </si>
  <si>
    <t>Konzumné vajcia pre PRIVÁTNE ZNAČKY</t>
  </si>
  <si>
    <t>Ostatné konzumné vajcia</t>
  </si>
  <si>
    <t>Výsekové bravčové mäso PRE PRIVÁTNE ZNAČKY (čerstvé a chladené)</t>
  </si>
  <si>
    <t>Oleje rafinované pre privátne značky</t>
  </si>
  <si>
    <t>Tuky na pečenie pre privátne značky</t>
  </si>
  <si>
    <t>Mliečne výrobky pre privátne značky</t>
  </si>
  <si>
    <t>EKO, BIO, ORGANIC výrobky</t>
  </si>
  <si>
    <t>Maslo (od 80 do 90% tuku), (najviac 16% vody spotrebiteľské balenie 100g-250g)</t>
  </si>
  <si>
    <t>Kuracie mäso porcované - čerstvé, chladené celkom</t>
  </si>
  <si>
    <t>Hydinové mäsové prípravky - kuracie (šťavnaté, krehké, krehčené) - mrazené</t>
  </si>
  <si>
    <t>Hydinové mäsové prípravky - morčacie (šťavnaté, krehké, krehčené) - mrazené</t>
  </si>
  <si>
    <t>Morčacie mäso celkom - čerstvé, chladené aj mrazené</t>
  </si>
  <si>
    <t>Kačica celá - čerstvá, chladená aj mrazená</t>
  </si>
  <si>
    <t>Hus celá - čerstvá, chladená aj mrazená</t>
  </si>
  <si>
    <t>Predaj vajec vyrobených v SR na domácom trhu SR hodnota v EUR bez DPH</t>
  </si>
  <si>
    <t>Konzumné vajcia"BIO, EKO, ORGANIC"</t>
  </si>
  <si>
    <t>Výsekové bravčové mäso celkom (čerstvé, chladené, mrazené)</t>
  </si>
  <si>
    <t>Hodnota v EUR bez DPH za 1 kg pri Nákupe výrobkov vyrobených v SR</t>
  </si>
  <si>
    <t>Hodnota v EUR bez DPH za 1 kg pri Predaji výrobkov vyrobených v SR</t>
  </si>
  <si>
    <t>Abs. Marža €/kg pri výrobkoch vyrobených v SR</t>
  </si>
  <si>
    <t>Percentuálne vyjadrená obchodná prirážka pri výrobkoch vyrobených v SR</t>
  </si>
  <si>
    <t>Hodnota v EUR bez DPH za 1 kg pri Nákupe výrobkov vyrobených mimo SR</t>
  </si>
  <si>
    <t>Hodnota v EUR bez DPH za 1 kg pri Predaji výrobkov vyrobených mimo SR</t>
  </si>
  <si>
    <t>Abs. Marža €/kg pri výrobkoch vyrobených mimo SR</t>
  </si>
  <si>
    <t>Percentuálne vyjadrená obchodná prirážka pri výrobkoch vyrobených mimo SR</t>
  </si>
  <si>
    <r>
      <t xml:space="preserve">SPOLU </t>
    </r>
    <r>
      <rPr>
        <b/>
        <sz val="10"/>
        <color indexed="10"/>
        <rFont val="Calibri"/>
        <family val="2"/>
        <charset val="238"/>
      </rPr>
      <t>(citlivé údaje "C" nie sú zarátané)</t>
    </r>
  </si>
  <si>
    <t>Percentuálne vyjadrená obchodná prirážka pri vajciach vyrobených v SR</t>
  </si>
  <si>
    <t>Hodnota v EUR bez DPH za 1 ks pri Nákupe vajec vyrobených v SR</t>
  </si>
  <si>
    <t>Hodnota v EUR bez DPH za 1 ks pri Predaji vajec vyrobených v SR</t>
  </si>
  <si>
    <t>Abs. Marža €/ks pri vajciach vyrobených v SR</t>
  </si>
  <si>
    <t>Hodnota v EUR bez DPH za 1 ks pri Nákupe vajec vyrobených mimo SR</t>
  </si>
  <si>
    <t>Hodnota v EUR bez DPH za 1 ks pri Predaji vajec vyrobených mimo SR</t>
  </si>
  <si>
    <t>Abs. Marža €/ks pri vajciach vyrobených mimo SR</t>
  </si>
  <si>
    <t>Percentuálne vyjadrená obchodná prirážka pri vajciach vyrobených mimo SR</t>
  </si>
  <si>
    <t>Hodnota v EUR bez DPH za 1 l pri Nákupe výrobkov vyrobených v SR</t>
  </si>
  <si>
    <t>Hodnota v EUR bez DPH za 1 l pri Predaji výrobkov vyrobených v SR</t>
  </si>
  <si>
    <t>Abs. Marža €/l pri výrobkoch vyrobených v SR</t>
  </si>
  <si>
    <t>Hodnota v EUR bez DPH za 1 l pri Nákupe výrobkov vyrobených mimo SR</t>
  </si>
  <si>
    <t>Hodnota v EUR bez DPH za 1 l pri Predaji výrobkov vyrobených mimo SR</t>
  </si>
  <si>
    <t>Abs. Marža €/l pri výrobkoch vyrobených mimo SR</t>
  </si>
  <si>
    <t>Brandy bez privátnych značiek a bez EKO, BIO, ORGANIC výrobkov</t>
  </si>
  <si>
    <t>I. Q 2019</t>
  </si>
  <si>
    <t>C</t>
  </si>
  <si>
    <t>Č. Vk. 918/2019</t>
  </si>
  <si>
    <t>Parené syry celkom (započítané v kategóriách syry)</t>
  </si>
  <si>
    <t xml:space="preserve">Plesňové syry celkom (započítané v kategóriách syry) </t>
  </si>
  <si>
    <t>c</t>
  </si>
</sst>
</file>

<file path=xl/styles.xml><?xml version="1.0" encoding="utf-8"?>
<styleSheet xmlns="http://schemas.openxmlformats.org/spreadsheetml/2006/main">
  <numFmts count="2">
    <numFmt numFmtId="164" formatCode="###\ ###\ ###\ ##0.00"/>
    <numFmt numFmtId="165" formatCode="###\ ###\ ###\ ##0"/>
  </numFmts>
  <fonts count="11">
    <font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double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 applyFill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0" fontId="0" fillId="0" borderId="3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65" fontId="0" fillId="0" borderId="14" xfId="0" applyNumberFormat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 wrapText="1"/>
    </xf>
    <xf numFmtId="164" fontId="0" fillId="2" borderId="16" xfId="0" applyNumberFormat="1" applyFill="1" applyBorder="1" applyAlignment="1">
      <alignment horizontal="right" vertical="center" wrapText="1"/>
    </xf>
    <xf numFmtId="164" fontId="0" fillId="2" borderId="17" xfId="0" applyNumberFormat="1" applyFill="1" applyBorder="1" applyAlignment="1">
      <alignment horizontal="right" vertical="center" wrapText="1"/>
    </xf>
    <xf numFmtId="164" fontId="0" fillId="3" borderId="18" xfId="0" applyNumberFormat="1" applyFill="1" applyBorder="1" applyAlignment="1">
      <alignment horizontal="right" vertical="center" wrapText="1"/>
    </xf>
    <xf numFmtId="164" fontId="0" fillId="3" borderId="15" xfId="0" applyNumberFormat="1" applyFill="1" applyBorder="1" applyAlignment="1">
      <alignment horizontal="right" vertical="center" wrapText="1"/>
    </xf>
    <xf numFmtId="164" fontId="0" fillId="3" borderId="19" xfId="0" applyNumberForma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64" fontId="5" fillId="3" borderId="18" xfId="0" applyNumberFormat="1" applyFont="1" applyFill="1" applyBorder="1" applyAlignment="1">
      <alignment horizontal="right" vertical="center" wrapText="1"/>
    </xf>
    <xf numFmtId="164" fontId="5" fillId="3" borderId="15" xfId="0" applyNumberFormat="1" applyFont="1" applyFill="1" applyBorder="1" applyAlignment="1">
      <alignment horizontal="right" vertical="center" wrapText="1"/>
    </xf>
    <xf numFmtId="164" fontId="5" fillId="3" borderId="19" xfId="0" applyNumberFormat="1" applyFont="1" applyFill="1" applyBorder="1" applyAlignment="1">
      <alignment horizontal="right" vertical="center" wrapText="1"/>
    </xf>
    <xf numFmtId="164" fontId="5" fillId="2" borderId="16" xfId="0" applyNumberFormat="1" applyFont="1" applyFill="1" applyBorder="1" applyAlignment="1">
      <alignment horizontal="right" vertical="center" wrapText="1"/>
    </xf>
    <xf numFmtId="164" fontId="5" fillId="2" borderId="15" xfId="0" applyNumberFormat="1" applyFont="1" applyFill="1" applyBorder="1" applyAlignment="1">
      <alignment horizontal="right" vertical="center" wrapText="1"/>
    </xf>
    <xf numFmtId="164" fontId="5" fillId="2" borderId="17" xfId="0" applyNumberFormat="1" applyFont="1" applyFill="1" applyBorder="1" applyAlignment="1">
      <alignment horizontal="right" vertical="center" wrapText="1"/>
    </xf>
    <xf numFmtId="0" fontId="6" fillId="0" borderId="25" xfId="0" applyFont="1" applyBorder="1" applyAlignment="1">
      <alignment vertical="center"/>
    </xf>
    <xf numFmtId="165" fontId="9" fillId="0" borderId="27" xfId="0" applyNumberFormat="1" applyFont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9" fillId="0" borderId="30" xfId="0" applyNumberFormat="1" applyFont="1" applyBorder="1" applyAlignment="1">
      <alignment vertical="center"/>
    </xf>
    <xf numFmtId="165" fontId="9" fillId="0" borderId="31" xfId="0" applyNumberFormat="1" applyFont="1" applyBorder="1" applyAlignment="1">
      <alignment vertical="center"/>
    </xf>
    <xf numFmtId="2" fontId="6" fillId="0" borderId="27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0" fontId="6" fillId="0" borderId="29" xfId="0" applyNumberFormat="1" applyFont="1" applyBorder="1" applyAlignment="1">
      <alignment horizontal="right" vertical="center"/>
    </xf>
    <xf numFmtId="2" fontId="6" fillId="0" borderId="30" xfId="0" applyNumberFormat="1" applyFont="1" applyBorder="1" applyAlignment="1">
      <alignment horizontal="right" vertical="center"/>
    </xf>
    <xf numFmtId="10" fontId="6" fillId="0" borderId="31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165" fontId="9" fillId="0" borderId="47" xfId="0" applyNumberFormat="1" applyFont="1" applyBorder="1" applyAlignment="1">
      <alignment vertical="center"/>
    </xf>
    <xf numFmtId="165" fontId="9" fillId="0" borderId="48" xfId="0" applyNumberFormat="1" applyFont="1" applyBorder="1" applyAlignment="1">
      <alignment vertical="center"/>
    </xf>
    <xf numFmtId="165" fontId="9" fillId="0" borderId="49" xfId="0" applyNumberFormat="1" applyFont="1" applyBorder="1" applyAlignment="1">
      <alignment vertical="center"/>
    </xf>
    <xf numFmtId="165" fontId="9" fillId="0" borderId="50" xfId="0" applyNumberFormat="1" applyFont="1" applyBorder="1" applyAlignment="1">
      <alignment vertical="center"/>
    </xf>
    <xf numFmtId="2" fontId="6" fillId="0" borderId="51" xfId="0" applyNumberFormat="1" applyFont="1" applyBorder="1" applyAlignment="1">
      <alignment horizontal="right" vertical="center"/>
    </xf>
    <xf numFmtId="164" fontId="6" fillId="0" borderId="47" xfId="0" applyNumberFormat="1" applyFont="1" applyBorder="1" applyAlignment="1">
      <alignment horizontal="right" vertical="center"/>
    </xf>
    <xf numFmtId="10" fontId="6" fillId="0" borderId="48" xfId="0" applyNumberFormat="1" applyFont="1" applyBorder="1" applyAlignment="1">
      <alignment horizontal="right" vertical="center"/>
    </xf>
    <xf numFmtId="2" fontId="6" fillId="0" borderId="49" xfId="0" applyNumberFormat="1" applyFont="1" applyBorder="1" applyAlignment="1">
      <alignment horizontal="right" vertical="center"/>
    </xf>
    <xf numFmtId="164" fontId="0" fillId="0" borderId="53" xfId="0" applyNumberFormat="1" applyBorder="1" applyAlignment="1">
      <alignment horizontal="right" vertical="center"/>
    </xf>
    <xf numFmtId="165" fontId="0" fillId="0" borderId="53" xfId="0" applyNumberFormat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165" fontId="0" fillId="0" borderId="55" xfId="0" applyNumberFormat="1" applyBorder="1" applyAlignment="1">
      <alignment horizontal="right" vertical="center"/>
    </xf>
    <xf numFmtId="164" fontId="0" fillId="0" borderId="52" xfId="0" applyNumberFormat="1" applyBorder="1" applyAlignment="1">
      <alignment horizontal="right" vertical="center"/>
    </xf>
    <xf numFmtId="2" fontId="0" fillId="0" borderId="56" xfId="0" applyNumberFormat="1" applyBorder="1" applyAlignment="1">
      <alignment horizontal="right" vertical="center"/>
    </xf>
    <xf numFmtId="10" fontId="0" fillId="0" borderId="54" xfId="0" applyNumberFormat="1" applyBorder="1" applyAlignment="1">
      <alignment horizontal="right" vertical="center"/>
    </xf>
    <xf numFmtId="2" fontId="0" fillId="0" borderId="55" xfId="0" applyNumberFormat="1" applyBorder="1" applyAlignment="1">
      <alignment horizontal="right" vertical="center"/>
    </xf>
    <xf numFmtId="10" fontId="0" fillId="0" borderId="52" xfId="0" applyNumberFormat="1" applyBorder="1" applyAlignment="1">
      <alignment horizontal="right" vertical="center"/>
    </xf>
    <xf numFmtId="0" fontId="0" fillId="0" borderId="57" xfId="0" applyBorder="1" applyAlignment="1">
      <alignment vertical="center"/>
    </xf>
    <xf numFmtId="164" fontId="5" fillId="0" borderId="53" xfId="0" applyNumberFormat="1" applyFont="1" applyBorder="1" applyAlignment="1">
      <alignment horizontal="right" vertical="center"/>
    </xf>
    <xf numFmtId="0" fontId="6" fillId="0" borderId="58" xfId="0" applyFont="1" applyBorder="1" applyAlignment="1">
      <alignment vertical="center"/>
    </xf>
    <xf numFmtId="165" fontId="9" fillId="0" borderId="51" xfId="0" applyNumberFormat="1" applyFont="1" applyBorder="1" applyAlignment="1">
      <alignment vertical="center"/>
    </xf>
    <xf numFmtId="10" fontId="6" fillId="0" borderId="50" xfId="0" applyNumberFormat="1" applyFont="1" applyBorder="1" applyAlignment="1">
      <alignment horizontal="right" vertical="center"/>
    </xf>
    <xf numFmtId="0" fontId="6" fillId="5" borderId="45" xfId="0" applyFont="1" applyFill="1" applyBorder="1" applyAlignment="1">
      <alignment vertical="center"/>
    </xf>
    <xf numFmtId="165" fontId="5" fillId="0" borderId="56" xfId="0" applyNumberFormat="1" applyFont="1" applyBorder="1" applyAlignment="1">
      <alignment horizontal="right" vertical="center"/>
    </xf>
    <xf numFmtId="165" fontId="5" fillId="0" borderId="53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5" fontId="5" fillId="0" borderId="55" xfId="0" applyNumberFormat="1" applyFont="1" applyBorder="1" applyAlignment="1">
      <alignment horizontal="right" vertical="center"/>
    </xf>
    <xf numFmtId="164" fontId="5" fillId="0" borderId="52" xfId="0" applyNumberFormat="1" applyFont="1" applyBorder="1" applyAlignment="1">
      <alignment horizontal="right" vertical="center"/>
    </xf>
    <xf numFmtId="165" fontId="0" fillId="0" borderId="56" xfId="0" applyNumberFormat="1" applyBorder="1" applyAlignment="1">
      <alignment horizontal="right" vertical="center"/>
    </xf>
    <xf numFmtId="165" fontId="2" fillId="0" borderId="39" xfId="0" applyNumberFormat="1" applyFont="1" applyBorder="1" applyAlignment="1">
      <alignment vertical="center"/>
    </xf>
    <xf numFmtId="165" fontId="2" fillId="0" borderId="40" xfId="0" applyNumberFormat="1" applyFont="1" applyBorder="1" applyAlignment="1">
      <alignment vertical="center"/>
    </xf>
    <xf numFmtId="165" fontId="2" fillId="0" borderId="41" xfId="0" applyNumberFormat="1" applyFont="1" applyBorder="1" applyAlignment="1">
      <alignment vertical="center"/>
    </xf>
    <xf numFmtId="165" fontId="2" fillId="0" borderId="42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horizontal="right" vertical="center"/>
    </xf>
    <xf numFmtId="164" fontId="5" fillId="0" borderId="40" xfId="0" applyNumberFormat="1" applyFont="1" applyBorder="1" applyAlignment="1">
      <alignment horizontal="right" vertical="center"/>
    </xf>
    <xf numFmtId="10" fontId="5" fillId="0" borderId="41" xfId="0" applyNumberFormat="1" applyFont="1" applyBorder="1" applyAlignment="1">
      <alignment horizontal="right" vertical="center"/>
    </xf>
    <xf numFmtId="2" fontId="5" fillId="0" borderId="42" xfId="0" applyNumberFormat="1" applyFont="1" applyBorder="1" applyAlignment="1">
      <alignment horizontal="right" vertical="center"/>
    </xf>
    <xf numFmtId="10" fontId="5" fillId="0" borderId="43" xfId="0" applyNumberFormat="1" applyFont="1" applyBorder="1" applyAlignment="1">
      <alignment horizontal="right" vertical="center"/>
    </xf>
    <xf numFmtId="165" fontId="2" fillId="0" borderId="33" xfId="0" applyNumberFormat="1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2" fontId="5" fillId="0" borderId="33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0" fontId="5" fillId="0" borderId="37" xfId="0" applyNumberFormat="1" applyFont="1" applyBorder="1" applyAlignment="1">
      <alignment horizontal="right" vertical="center"/>
    </xf>
    <xf numFmtId="165" fontId="2" fillId="0" borderId="28" xfId="0" applyNumberFormat="1" applyFont="1" applyBorder="1" applyAlignment="1">
      <alignment vertical="center"/>
    </xf>
    <xf numFmtId="165" fontId="2" fillId="0" borderId="30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10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10" fontId="5" fillId="0" borderId="3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0" fillId="0" borderId="60" xfId="0" applyNumberFormat="1" applyBorder="1" applyAlignment="1">
      <alignment horizontal="right" vertical="center"/>
    </xf>
    <xf numFmtId="165" fontId="0" fillId="0" borderId="59" xfId="0" applyNumberFormat="1" applyBorder="1" applyAlignment="1">
      <alignment horizontal="right" vertical="center"/>
    </xf>
    <xf numFmtId="2" fontId="0" fillId="0" borderId="6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66" xfId="0" applyNumberFormat="1" applyBorder="1" applyAlignment="1">
      <alignment horizontal="right" vertical="center"/>
    </xf>
    <xf numFmtId="165" fontId="2" fillId="0" borderId="71" xfId="0" applyNumberFormat="1" applyFont="1" applyBorder="1" applyAlignment="1">
      <alignment vertical="center"/>
    </xf>
    <xf numFmtId="165" fontId="1" fillId="0" borderId="68" xfId="0" applyNumberFormat="1" applyFont="1" applyBorder="1" applyAlignment="1">
      <alignment horizontal="right" vertical="center"/>
    </xf>
    <xf numFmtId="165" fontId="1" fillId="0" borderId="69" xfId="0" applyNumberFormat="1" applyFont="1" applyBorder="1" applyAlignment="1">
      <alignment horizontal="right" vertical="center"/>
    </xf>
    <xf numFmtId="165" fontId="1" fillId="0" borderId="70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vertical="center"/>
    </xf>
    <xf numFmtId="165" fontId="1" fillId="0" borderId="2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" fillId="0" borderId="42" xfId="0" applyNumberFormat="1" applyFont="1" applyBorder="1" applyAlignment="1">
      <alignment horizontal="right" vertical="center"/>
    </xf>
    <xf numFmtId="165" fontId="1" fillId="0" borderId="40" xfId="0" applyNumberFormat="1" applyFont="1" applyBorder="1" applyAlignment="1">
      <alignment horizontal="right" vertical="center"/>
    </xf>
    <xf numFmtId="165" fontId="1" fillId="0" borderId="43" xfId="0" applyNumberFormat="1" applyFont="1" applyBorder="1" applyAlignment="1">
      <alignment horizontal="right" vertical="center"/>
    </xf>
    <xf numFmtId="165" fontId="1" fillId="0" borderId="36" xfId="0" applyNumberFormat="1" applyFont="1" applyBorder="1" applyAlignment="1">
      <alignment horizontal="right" vertical="center"/>
    </xf>
    <xf numFmtId="165" fontId="1" fillId="0" borderId="34" xfId="0" applyNumberFormat="1" applyFont="1" applyBorder="1" applyAlignment="1">
      <alignment horizontal="right" vertical="center"/>
    </xf>
    <xf numFmtId="165" fontId="1" fillId="0" borderId="37" xfId="0" applyNumberFormat="1" applyFont="1" applyBorder="1" applyAlignment="1">
      <alignment horizontal="right" vertical="center"/>
    </xf>
    <xf numFmtId="0" fontId="0" fillId="6" borderId="9" xfId="0" applyFill="1" applyBorder="1" applyAlignment="1">
      <alignment vertical="center"/>
    </xf>
    <xf numFmtId="165" fontId="0" fillId="6" borderId="1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5" fontId="0" fillId="6" borderId="1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5" fontId="0" fillId="6" borderId="2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2" fontId="0" fillId="6" borderId="11" xfId="0" applyNumberFormat="1" applyFill="1" applyBorder="1" applyAlignment="1">
      <alignment horizontal="right" vertical="center"/>
    </xf>
    <xf numFmtId="10" fontId="0" fillId="6" borderId="3" xfId="0" applyNumberFormat="1" applyFill="1" applyBorder="1" applyAlignment="1">
      <alignment horizontal="right" vertical="center"/>
    </xf>
    <xf numFmtId="2" fontId="0" fillId="6" borderId="2" xfId="0" applyNumberFormat="1" applyFill="1" applyBorder="1" applyAlignment="1">
      <alignment horizontal="right" vertical="center"/>
    </xf>
    <xf numFmtId="10" fontId="0" fillId="6" borderId="4" xfId="0" applyNumberForma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164" fontId="0" fillId="6" borderId="60" xfId="0" applyNumberFormat="1" applyFill="1" applyBorder="1" applyAlignment="1">
      <alignment horizontal="right" vertical="center"/>
    </xf>
    <xf numFmtId="165" fontId="0" fillId="6" borderId="59" xfId="0" applyNumberFormat="1" applyFill="1" applyBorder="1" applyAlignment="1">
      <alignment horizontal="right" vertical="center"/>
    </xf>
    <xf numFmtId="165" fontId="0" fillId="6" borderId="62" xfId="0" applyNumberFormat="1" applyFill="1" applyBorder="1" applyAlignment="1">
      <alignment horizontal="right" vertical="center"/>
    </xf>
    <xf numFmtId="164" fontId="0" fillId="6" borderId="61" xfId="0" applyNumberFormat="1" applyFill="1" applyBorder="1" applyAlignment="1">
      <alignment horizontal="right" vertical="center"/>
    </xf>
    <xf numFmtId="2" fontId="0" fillId="6" borderId="64" xfId="0" applyNumberFormat="1" applyFill="1" applyBorder="1" applyAlignment="1">
      <alignment horizontal="right" vertical="center"/>
    </xf>
    <xf numFmtId="164" fontId="0" fillId="6" borderId="67" xfId="0" applyNumberFormat="1" applyFill="1" applyBorder="1" applyAlignment="1">
      <alignment horizontal="right" vertical="center"/>
    </xf>
    <xf numFmtId="164" fontId="0" fillId="6" borderId="65" xfId="0" applyNumberFormat="1" applyFill="1" applyBorder="1" applyAlignment="1">
      <alignment horizontal="righ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0" fillId="0" borderId="75" xfId="0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165" fontId="0" fillId="0" borderId="76" xfId="0" applyNumberFormat="1" applyBorder="1" applyAlignment="1">
      <alignment horizontal="right" vertical="center"/>
    </xf>
    <xf numFmtId="164" fontId="0" fillId="0" borderId="77" xfId="0" applyNumberFormat="1" applyBorder="1" applyAlignment="1">
      <alignment horizontal="right" vertical="center"/>
    </xf>
    <xf numFmtId="2" fontId="0" fillId="0" borderId="78" xfId="0" applyNumberFormat="1" applyBorder="1" applyAlignment="1">
      <alignment horizontal="right" vertical="center"/>
    </xf>
    <xf numFmtId="2" fontId="6" fillId="0" borderId="79" xfId="0" applyNumberFormat="1" applyFont="1" applyBorder="1" applyAlignment="1">
      <alignment horizontal="right" vertical="center"/>
    </xf>
    <xf numFmtId="164" fontId="0" fillId="0" borderId="81" xfId="0" applyNumberFormat="1" applyBorder="1" applyAlignment="1">
      <alignment horizontal="right" vertical="center"/>
    </xf>
    <xf numFmtId="164" fontId="6" fillId="0" borderId="80" xfId="0" applyNumberFormat="1" applyFont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textRotation="90"/>
    </xf>
    <xf numFmtId="0" fontId="7" fillId="4" borderId="21" xfId="0" applyFont="1" applyFill="1" applyBorder="1" applyAlignment="1">
      <alignment horizontal="center" vertical="center" textRotation="90"/>
    </xf>
    <xf numFmtId="0" fontId="7" fillId="4" borderId="26" xfId="0" applyFont="1" applyFill="1" applyBorder="1" applyAlignment="1">
      <alignment horizontal="center" vertical="center" textRotation="90"/>
    </xf>
    <xf numFmtId="0" fontId="7" fillId="4" borderId="22" xfId="0" applyFont="1" applyFill="1" applyBorder="1" applyAlignment="1">
      <alignment horizontal="center" vertical="center" textRotation="90"/>
    </xf>
    <xf numFmtId="0" fontId="6" fillId="4" borderId="23" xfId="0" applyFont="1" applyFill="1" applyBorder="1" applyAlignment="1">
      <alignment horizontal="center" vertical="center" textRotation="90" wrapText="1"/>
    </xf>
    <xf numFmtId="0" fontId="0" fillId="0" borderId="24" xfId="0" applyBorder="1" applyAlignment="1">
      <alignment textRotation="90" wrapText="1"/>
    </xf>
    <xf numFmtId="0" fontId="0" fillId="0" borderId="25" xfId="0" applyBorder="1" applyAlignment="1">
      <alignment textRotation="90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3"/>
  <sheetViews>
    <sheetView showRuler="0" zoomScale="70" zoomScaleNormal="70" workbookViewId="0">
      <pane xSplit="2" ySplit="8" topLeftCell="C33" activePane="bottomRight" state="frozen"/>
      <selection pane="topRight" activeCell="D1" sqref="D1"/>
      <selection pane="bottomLeft" activeCell="A12" sqref="A12"/>
      <selection pane="bottomRight" activeCell="R36" sqref="R36"/>
    </sheetView>
  </sheetViews>
  <sheetFormatPr defaultColWidth="9.140625" defaultRowHeight="15"/>
  <cols>
    <col min="1" max="1" width="7.85546875" style="1" customWidth="1"/>
    <col min="2" max="2" width="83.57031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/>
    <row r="8" spans="1:18" ht="105.75" thickBot="1">
      <c r="A8" s="159">
        <v>502</v>
      </c>
      <c r="B8" s="160" t="s">
        <v>50</v>
      </c>
      <c r="C8" s="38" t="s">
        <v>3</v>
      </c>
      <c r="D8" s="39" t="s">
        <v>4</v>
      </c>
      <c r="E8" s="39" t="s">
        <v>5</v>
      </c>
      <c r="F8" s="40" t="s">
        <v>6</v>
      </c>
      <c r="G8" s="36" t="s">
        <v>7</v>
      </c>
      <c r="H8" s="35" t="s">
        <v>8</v>
      </c>
      <c r="I8" s="35" t="s">
        <v>9</v>
      </c>
      <c r="J8" s="37" t="s">
        <v>10</v>
      </c>
      <c r="K8" s="38" t="s">
        <v>72</v>
      </c>
      <c r="L8" s="39" t="s">
        <v>73</v>
      </c>
      <c r="M8" s="39" t="s">
        <v>74</v>
      </c>
      <c r="N8" s="40" t="s">
        <v>75</v>
      </c>
      <c r="O8" s="36" t="s">
        <v>76</v>
      </c>
      <c r="P8" s="35" t="s">
        <v>77</v>
      </c>
      <c r="Q8" s="35" t="s">
        <v>78</v>
      </c>
      <c r="R8" s="37" t="s">
        <v>79</v>
      </c>
    </row>
    <row r="9" spans="1:18" ht="17.100000000000001" customHeight="1">
      <c r="A9" s="169" t="s">
        <v>96</v>
      </c>
      <c r="B9" s="18" t="s">
        <v>11</v>
      </c>
      <c r="C9" s="23">
        <v>42934803</v>
      </c>
      <c r="D9" s="13">
        <v>19479843.460000001</v>
      </c>
      <c r="E9" s="12">
        <v>39832048</v>
      </c>
      <c r="F9" s="28">
        <v>21015734.829999998</v>
      </c>
      <c r="G9" s="15" t="s">
        <v>97</v>
      </c>
      <c r="H9" s="13">
        <v>4812066.74</v>
      </c>
      <c r="I9" s="12" t="s">
        <v>97</v>
      </c>
      <c r="J9" s="24">
        <v>5530599.3700000001</v>
      </c>
      <c r="K9" s="122">
        <f>D9/C9</f>
        <v>0.45370753092776506</v>
      </c>
      <c r="L9" s="124">
        <f t="shared" ref="L9:L21" si="0">F9/E9</f>
        <v>0.52760869413493372</v>
      </c>
      <c r="M9" s="123">
        <f>L9-K9</f>
        <v>7.3901163207168663E-2</v>
      </c>
      <c r="N9" s="30">
        <f t="shared" ref="N9:N21" si="1">L9/K9-1</f>
        <v>0.16288282245624552</v>
      </c>
      <c r="O9" s="22" t="s">
        <v>97</v>
      </c>
      <c r="P9" s="13" t="s">
        <v>97</v>
      </c>
      <c r="Q9" s="13" t="s">
        <v>97</v>
      </c>
      <c r="R9" s="14" t="s">
        <v>97</v>
      </c>
    </row>
    <row r="10" spans="1:18" s="149" customFormat="1" ht="17.100000000000001" customHeight="1">
      <c r="A10" s="170"/>
      <c r="B10" s="138" t="s">
        <v>12</v>
      </c>
      <c r="C10" s="141">
        <v>3252908</v>
      </c>
      <c r="D10" s="142">
        <v>6227525.4699999997</v>
      </c>
      <c r="E10" s="143">
        <v>3313924</v>
      </c>
      <c r="F10" s="151">
        <v>8862041.9900000002</v>
      </c>
      <c r="G10" s="152">
        <v>2184664</v>
      </c>
      <c r="H10" s="151">
        <v>3981807.18</v>
      </c>
      <c r="I10" s="153">
        <v>2220538</v>
      </c>
      <c r="J10" s="154">
        <v>5344522.6100000003</v>
      </c>
      <c r="K10" s="155">
        <f>D10/C10</f>
        <v>1.9144486932922786</v>
      </c>
      <c r="L10" s="156">
        <f t="shared" si="0"/>
        <v>2.6741838346322968</v>
      </c>
      <c r="M10" s="157">
        <f>L10-K10</f>
        <v>0.75973514134001818</v>
      </c>
      <c r="N10" s="146">
        <f t="shared" si="1"/>
        <v>0.39684277985716143</v>
      </c>
      <c r="O10" s="9">
        <f t="shared" ref="O10:O21" si="2">H10/G10</f>
        <v>1.8226176565366574</v>
      </c>
      <c r="P10" s="7">
        <f t="shared" ref="P10:P21" si="3">J10/I10</f>
        <v>2.4068593331886237</v>
      </c>
      <c r="Q10" s="140">
        <f t="shared" ref="Q10:Q36" si="4">P10-O10</f>
        <v>0.58424167665196625</v>
      </c>
      <c r="R10" s="148">
        <f t="shared" ref="R10:R21" si="5">P10/O10-1</f>
        <v>0.32055087064291032</v>
      </c>
    </row>
    <row r="11" spans="1:18" ht="17.100000000000001" customHeight="1">
      <c r="A11" s="170"/>
      <c r="B11" s="19" t="s">
        <v>13</v>
      </c>
      <c r="C11" s="25">
        <v>9074574</v>
      </c>
      <c r="D11" s="7">
        <v>12171873.890000001</v>
      </c>
      <c r="E11" s="6">
        <v>9115899</v>
      </c>
      <c r="F11" s="10">
        <v>16326807.689999999</v>
      </c>
      <c r="G11" s="16">
        <v>6765232</v>
      </c>
      <c r="H11" s="7">
        <v>9202295.4199999999</v>
      </c>
      <c r="I11" s="6">
        <v>6698003</v>
      </c>
      <c r="J11" s="26">
        <v>12700683.67</v>
      </c>
      <c r="K11" s="31">
        <f t="shared" ref="K11:K35" si="6">D11/C11</f>
        <v>1.341316285480729</v>
      </c>
      <c r="L11" s="7">
        <f t="shared" si="0"/>
        <v>1.7910255137754378</v>
      </c>
      <c r="M11" s="7">
        <f t="shared" ref="M11:M35" si="7">L11-K11</f>
        <v>0.44970922829470883</v>
      </c>
      <c r="N11" s="32">
        <f t="shared" si="1"/>
        <v>0.33527456064065642</v>
      </c>
      <c r="O11" s="9">
        <f t="shared" si="2"/>
        <v>1.360233532272064</v>
      </c>
      <c r="P11" s="7">
        <f t="shared" si="3"/>
        <v>1.8961896060661663</v>
      </c>
      <c r="Q11" s="7">
        <f t="shared" si="4"/>
        <v>0.53595607379410226</v>
      </c>
      <c r="R11" s="11">
        <f t="shared" si="5"/>
        <v>0.3940176896675005</v>
      </c>
    </row>
    <row r="12" spans="1:18" ht="17.100000000000001" customHeight="1">
      <c r="A12" s="170"/>
      <c r="B12" s="19" t="s">
        <v>14</v>
      </c>
      <c r="C12" s="25">
        <v>325223</v>
      </c>
      <c r="D12" s="7">
        <v>870761.7</v>
      </c>
      <c r="E12" s="6">
        <v>314096</v>
      </c>
      <c r="F12" s="10">
        <v>1242747.02</v>
      </c>
      <c r="G12" s="16">
        <v>3328300</v>
      </c>
      <c r="H12" s="7">
        <v>7241082.4800000004</v>
      </c>
      <c r="I12" s="6">
        <v>3300948</v>
      </c>
      <c r="J12" s="26">
        <v>10239528.029999999</v>
      </c>
      <c r="K12" s="31">
        <f t="shared" si="6"/>
        <v>2.6774296405850753</v>
      </c>
      <c r="L12" s="7">
        <f t="shared" si="0"/>
        <v>3.9565834012531202</v>
      </c>
      <c r="M12" s="7">
        <f t="shared" si="7"/>
        <v>1.279153760668045</v>
      </c>
      <c r="N12" s="32">
        <f t="shared" si="1"/>
        <v>0.4777543884919877</v>
      </c>
      <c r="O12" s="9">
        <f t="shared" si="2"/>
        <v>2.1756099149716071</v>
      </c>
      <c r="P12" s="7">
        <f t="shared" si="3"/>
        <v>3.1019961629204698</v>
      </c>
      <c r="Q12" s="7">
        <f t="shared" si="4"/>
        <v>0.92638624794886271</v>
      </c>
      <c r="R12" s="11">
        <f t="shared" si="5"/>
        <v>0.42580530708831255</v>
      </c>
    </row>
    <row r="13" spans="1:18" ht="17.100000000000001" customHeight="1">
      <c r="A13" s="170"/>
      <c r="B13" s="19" t="s">
        <v>15</v>
      </c>
      <c r="C13" s="25">
        <v>1641602</v>
      </c>
      <c r="D13" s="7">
        <v>9278736.4100000001</v>
      </c>
      <c r="E13" s="6">
        <v>1428984</v>
      </c>
      <c r="F13" s="10">
        <v>9945279.25</v>
      </c>
      <c r="G13" s="16">
        <v>1562645</v>
      </c>
      <c r="H13" s="7">
        <v>7865733.3700000001</v>
      </c>
      <c r="I13" s="6">
        <v>1596515</v>
      </c>
      <c r="J13" s="26">
        <v>9945963.1500000004</v>
      </c>
      <c r="K13" s="31">
        <f t="shared" si="6"/>
        <v>5.6522448254814508</v>
      </c>
      <c r="L13" s="7">
        <f t="shared" si="0"/>
        <v>6.9596855178224528</v>
      </c>
      <c r="M13" s="7">
        <f t="shared" si="7"/>
        <v>1.307440692341002</v>
      </c>
      <c r="N13" s="32">
        <f t="shared" si="1"/>
        <v>0.23131352811307782</v>
      </c>
      <c r="O13" s="9">
        <f t="shared" si="2"/>
        <v>5.0336022385122661</v>
      </c>
      <c r="P13" s="7">
        <f t="shared" si="3"/>
        <v>6.2297962436932943</v>
      </c>
      <c r="Q13" s="7">
        <f t="shared" si="4"/>
        <v>1.1961940051810283</v>
      </c>
      <c r="R13" s="11">
        <f t="shared" si="5"/>
        <v>0.2376417421362591</v>
      </c>
    </row>
    <row r="14" spans="1:18" ht="17.100000000000001" customHeight="1">
      <c r="A14" s="170"/>
      <c r="B14" s="19" t="s">
        <v>16</v>
      </c>
      <c r="C14" s="25">
        <v>854109</v>
      </c>
      <c r="D14" s="7">
        <v>2515296.5699999998</v>
      </c>
      <c r="E14" s="6">
        <v>864704</v>
      </c>
      <c r="F14" s="10">
        <v>3544599.51</v>
      </c>
      <c r="G14" s="16">
        <v>146949</v>
      </c>
      <c r="H14" s="7">
        <v>435350.99</v>
      </c>
      <c r="I14" s="6">
        <v>144745</v>
      </c>
      <c r="J14" s="26">
        <v>583133.23</v>
      </c>
      <c r="K14" s="31">
        <f t="shared" si="6"/>
        <v>2.9449362669167516</v>
      </c>
      <c r="L14" s="7">
        <f t="shared" si="0"/>
        <v>4.0992056356857374</v>
      </c>
      <c r="M14" s="7">
        <f t="shared" si="7"/>
        <v>1.1542693687689858</v>
      </c>
      <c r="N14" s="32">
        <f t="shared" si="1"/>
        <v>0.39195054294925935</v>
      </c>
      <c r="O14" s="9">
        <f t="shared" si="2"/>
        <v>2.962599201083369</v>
      </c>
      <c r="P14" s="7">
        <f t="shared" si="3"/>
        <v>4.0286934263705136</v>
      </c>
      <c r="Q14" s="7">
        <f t="shared" si="4"/>
        <v>1.0660942252871446</v>
      </c>
      <c r="R14" s="11">
        <f t="shared" si="5"/>
        <v>0.35985097980762748</v>
      </c>
    </row>
    <row r="15" spans="1:18" ht="17.100000000000001" customHeight="1">
      <c r="A15" s="170"/>
      <c r="B15" s="19" t="s">
        <v>17</v>
      </c>
      <c r="C15" s="25">
        <v>4334714</v>
      </c>
      <c r="D15" s="7">
        <v>17636808.829999998</v>
      </c>
      <c r="E15" s="6">
        <v>4215034</v>
      </c>
      <c r="F15" s="10">
        <v>23464563.670000002</v>
      </c>
      <c r="G15" s="16">
        <v>5436293</v>
      </c>
      <c r="H15" s="7">
        <v>20765651.149999999</v>
      </c>
      <c r="I15" s="6">
        <v>5401973</v>
      </c>
      <c r="J15" s="26">
        <v>27707539.649999999</v>
      </c>
      <c r="K15" s="31">
        <f t="shared" si="6"/>
        <v>4.0687364448957872</v>
      </c>
      <c r="L15" s="7">
        <f t="shared" si="0"/>
        <v>5.5668741153689396</v>
      </c>
      <c r="M15" s="7">
        <f t="shared" si="7"/>
        <v>1.4981376704731524</v>
      </c>
      <c r="N15" s="32">
        <f t="shared" si="1"/>
        <v>0.3682071057594698</v>
      </c>
      <c r="O15" s="9">
        <f t="shared" si="2"/>
        <v>3.8198182382737644</v>
      </c>
      <c r="P15" s="7">
        <f t="shared" si="3"/>
        <v>5.1291518210105824</v>
      </c>
      <c r="Q15" s="7">
        <f t="shared" si="4"/>
        <v>1.309333582736818</v>
      </c>
      <c r="R15" s="11">
        <f t="shared" si="5"/>
        <v>0.34277379211858161</v>
      </c>
    </row>
    <row r="16" spans="1:18" ht="17.100000000000001" customHeight="1">
      <c r="A16" s="170"/>
      <c r="B16" s="19" t="s">
        <v>99</v>
      </c>
      <c r="C16" s="25">
        <v>860101</v>
      </c>
      <c r="D16" s="7">
        <v>5128340.5199999996</v>
      </c>
      <c r="E16" s="6">
        <v>827849</v>
      </c>
      <c r="F16" s="10">
        <v>6669522.8200000003</v>
      </c>
      <c r="G16" s="16">
        <v>82497</v>
      </c>
      <c r="H16" s="7">
        <v>387270.47</v>
      </c>
      <c r="I16" s="6">
        <v>82366</v>
      </c>
      <c r="J16" s="26">
        <v>515972.96</v>
      </c>
      <c r="K16" s="31">
        <f t="shared" si="6"/>
        <v>5.9624864056663105</v>
      </c>
      <c r="L16" s="7">
        <f t="shared" si="0"/>
        <v>8.0564484827547052</v>
      </c>
      <c r="M16" s="7">
        <f t="shared" si="7"/>
        <v>2.0939620770883947</v>
      </c>
      <c r="N16" s="32">
        <f t="shared" si="1"/>
        <v>0.35118940901876883</v>
      </c>
      <c r="O16" s="9">
        <f t="shared" si="2"/>
        <v>4.6943582190867543</v>
      </c>
      <c r="P16" s="7">
        <f t="shared" si="3"/>
        <v>6.2643925891751451</v>
      </c>
      <c r="Q16" s="7">
        <f t="shared" si="4"/>
        <v>1.5700343700883908</v>
      </c>
      <c r="R16" s="11">
        <f t="shared" si="5"/>
        <v>0.33445133430695595</v>
      </c>
    </row>
    <row r="17" spans="1:18" ht="17.100000000000001" customHeight="1">
      <c r="A17" s="170"/>
      <c r="B17" s="19" t="s">
        <v>100</v>
      </c>
      <c r="C17" s="25">
        <v>445482</v>
      </c>
      <c r="D17" s="7">
        <v>2050655.17</v>
      </c>
      <c r="E17" s="6">
        <v>437121</v>
      </c>
      <c r="F17" s="10">
        <v>2781651.17</v>
      </c>
      <c r="G17" s="16">
        <v>363369</v>
      </c>
      <c r="H17" s="7">
        <v>1901669.51</v>
      </c>
      <c r="I17" s="6">
        <v>359269</v>
      </c>
      <c r="J17" s="26">
        <v>2577866.7000000002</v>
      </c>
      <c r="K17" s="31">
        <f t="shared" si="6"/>
        <v>4.6032278969745128</v>
      </c>
      <c r="L17" s="7">
        <f t="shared" si="0"/>
        <v>6.36357248908197</v>
      </c>
      <c r="M17" s="7">
        <f t="shared" si="7"/>
        <v>1.7603445921074572</v>
      </c>
      <c r="N17" s="32">
        <f t="shared" si="1"/>
        <v>0.38241525979290514</v>
      </c>
      <c r="O17" s="9">
        <f t="shared" si="2"/>
        <v>5.2334390385530964</v>
      </c>
      <c r="P17" s="7">
        <f t="shared" si="3"/>
        <v>7.175310700338744</v>
      </c>
      <c r="Q17" s="7">
        <f t="shared" si="4"/>
        <v>1.9418716617856475</v>
      </c>
      <c r="R17" s="11">
        <f t="shared" si="5"/>
        <v>0.37105078467151165</v>
      </c>
    </row>
    <row r="18" spans="1:18" ht="17.100000000000001" customHeight="1">
      <c r="A18" s="170"/>
      <c r="B18" s="19" t="s">
        <v>18</v>
      </c>
      <c r="C18" s="25">
        <v>594585</v>
      </c>
      <c r="D18" s="7">
        <v>2837214.52</v>
      </c>
      <c r="E18" s="6">
        <v>539907</v>
      </c>
      <c r="F18" s="10">
        <v>3739319.28</v>
      </c>
      <c r="G18" s="16">
        <v>1109771</v>
      </c>
      <c r="H18" s="7">
        <v>4500451</v>
      </c>
      <c r="I18" s="6">
        <v>1124027</v>
      </c>
      <c r="J18" s="26">
        <v>6045929.5999999996</v>
      </c>
      <c r="K18" s="31">
        <f t="shared" si="6"/>
        <v>4.7717559642439689</v>
      </c>
      <c r="L18" s="7">
        <f t="shared" si="0"/>
        <v>6.9258581200095568</v>
      </c>
      <c r="M18" s="7">
        <f t="shared" si="7"/>
        <v>2.1541021557655879</v>
      </c>
      <c r="N18" s="32">
        <f t="shared" si="1"/>
        <v>0.45142756081971624</v>
      </c>
      <c r="O18" s="9">
        <f t="shared" si="2"/>
        <v>4.0552969937041068</v>
      </c>
      <c r="P18" s="7">
        <f t="shared" si="3"/>
        <v>5.3788117189355766</v>
      </c>
      <c r="Q18" s="7">
        <f t="shared" si="4"/>
        <v>1.3235147252314698</v>
      </c>
      <c r="R18" s="11">
        <f t="shared" si="5"/>
        <v>0.32636690414690728</v>
      </c>
    </row>
    <row r="19" spans="1:18" ht="17.100000000000001" customHeight="1">
      <c r="A19" s="170"/>
      <c r="B19" s="19" t="s">
        <v>19</v>
      </c>
      <c r="C19" s="25">
        <v>357246</v>
      </c>
      <c r="D19" s="7">
        <v>992725.75</v>
      </c>
      <c r="E19" s="6">
        <v>345855</v>
      </c>
      <c r="F19" s="10">
        <v>1329929.6599999999</v>
      </c>
      <c r="G19" s="16">
        <v>1059393</v>
      </c>
      <c r="H19" s="7">
        <v>2955310.2</v>
      </c>
      <c r="I19" s="6">
        <v>998199</v>
      </c>
      <c r="J19" s="26">
        <v>4079091.61</v>
      </c>
      <c r="K19" s="31">
        <f t="shared" si="6"/>
        <v>2.7788295740190234</v>
      </c>
      <c r="L19" s="7">
        <f t="shared" si="0"/>
        <v>3.8453388269650572</v>
      </c>
      <c r="M19" s="7">
        <f t="shared" si="7"/>
        <v>1.0665092529460338</v>
      </c>
      <c r="N19" s="32">
        <f t="shared" si="1"/>
        <v>0.38379800723206658</v>
      </c>
      <c r="O19" s="9">
        <f t="shared" si="2"/>
        <v>2.7896259461786137</v>
      </c>
      <c r="P19" s="7">
        <f t="shared" si="3"/>
        <v>4.0864513088071615</v>
      </c>
      <c r="Q19" s="7">
        <f t="shared" si="4"/>
        <v>1.2968253626285478</v>
      </c>
      <c r="R19" s="11">
        <f t="shared" si="5"/>
        <v>0.46487428338018288</v>
      </c>
    </row>
    <row r="20" spans="1:18" ht="17.100000000000001" customHeight="1">
      <c r="A20" s="170"/>
      <c r="B20" s="19" t="s">
        <v>20</v>
      </c>
      <c r="C20" s="25">
        <v>456227</v>
      </c>
      <c r="D20" s="7">
        <v>1187676.6599999999</v>
      </c>
      <c r="E20" s="6">
        <v>467489</v>
      </c>
      <c r="F20" s="10">
        <v>1688235.68</v>
      </c>
      <c r="G20" s="16">
        <v>854760</v>
      </c>
      <c r="H20" s="7">
        <v>1989172.05</v>
      </c>
      <c r="I20" s="6">
        <v>870271</v>
      </c>
      <c r="J20" s="26">
        <v>2613202.85</v>
      </c>
      <c r="K20" s="31">
        <f t="shared" si="6"/>
        <v>2.6032581587674555</v>
      </c>
      <c r="L20" s="7">
        <f t="shared" si="0"/>
        <v>3.6112842869030071</v>
      </c>
      <c r="M20" s="7">
        <f t="shared" si="7"/>
        <v>1.0080261281355516</v>
      </c>
      <c r="N20" s="32">
        <f t="shared" si="1"/>
        <v>0.38721712049211976</v>
      </c>
      <c r="O20" s="9">
        <f t="shared" si="2"/>
        <v>2.3271702583181244</v>
      </c>
      <c r="P20" s="7">
        <f t="shared" si="3"/>
        <v>3.0027460986290477</v>
      </c>
      <c r="Q20" s="7">
        <f t="shared" si="4"/>
        <v>0.67557584031092333</v>
      </c>
      <c r="R20" s="11">
        <f t="shared" si="5"/>
        <v>0.29029927565298586</v>
      </c>
    </row>
    <row r="21" spans="1:18" ht="17.100000000000001" customHeight="1">
      <c r="A21" s="170"/>
      <c r="B21" s="19" t="s">
        <v>21</v>
      </c>
      <c r="C21" s="25">
        <v>136966</v>
      </c>
      <c r="D21" s="7">
        <v>141519.94</v>
      </c>
      <c r="E21" s="6">
        <v>128964</v>
      </c>
      <c r="F21" s="10">
        <v>202937.82</v>
      </c>
      <c r="G21" s="16">
        <v>261429</v>
      </c>
      <c r="H21" s="7">
        <v>347860.45</v>
      </c>
      <c r="I21" s="6">
        <v>266017</v>
      </c>
      <c r="J21" s="26">
        <v>547499.18000000005</v>
      </c>
      <c r="K21" s="31">
        <f t="shared" si="6"/>
        <v>1.0332486894557773</v>
      </c>
      <c r="L21" s="7">
        <f t="shared" si="0"/>
        <v>1.5736005396854937</v>
      </c>
      <c r="M21" s="7">
        <f t="shared" si="7"/>
        <v>0.54035185022971643</v>
      </c>
      <c r="N21" s="32">
        <f t="shared" si="1"/>
        <v>0.52296398315716752</v>
      </c>
      <c r="O21" s="9">
        <f t="shared" si="2"/>
        <v>1.3306115618389698</v>
      </c>
      <c r="P21" s="7">
        <f t="shared" si="3"/>
        <v>2.058136058973675</v>
      </c>
      <c r="Q21" s="7">
        <f t="shared" si="4"/>
        <v>0.72752449713470524</v>
      </c>
      <c r="R21" s="11">
        <f t="shared" si="5"/>
        <v>0.54675948864387669</v>
      </c>
    </row>
    <row r="22" spans="1:18" ht="17.100000000000001" customHeight="1">
      <c r="A22" s="170"/>
      <c r="B22" s="20" t="s">
        <v>60</v>
      </c>
      <c r="C22" s="25"/>
      <c r="D22" s="7"/>
      <c r="E22" s="6"/>
      <c r="F22" s="10"/>
      <c r="G22" s="16"/>
      <c r="H22" s="7"/>
      <c r="I22" s="6"/>
      <c r="J22" s="26"/>
      <c r="K22" s="31"/>
      <c r="L22" s="7"/>
      <c r="M22" s="7"/>
      <c r="N22" s="32"/>
      <c r="O22" s="9"/>
      <c r="P22" s="7"/>
      <c r="Q22" s="7"/>
      <c r="R22" s="11"/>
    </row>
    <row r="23" spans="1:18" ht="17.100000000000001" customHeight="1">
      <c r="A23" s="170"/>
      <c r="B23" s="19" t="s">
        <v>22</v>
      </c>
      <c r="C23" s="25">
        <v>25318460</v>
      </c>
      <c r="D23" s="7">
        <v>11309142.789999999</v>
      </c>
      <c r="E23" s="6">
        <v>24496636</v>
      </c>
      <c r="F23" s="10">
        <v>12102686.34</v>
      </c>
      <c r="G23" s="16" t="s">
        <v>97</v>
      </c>
      <c r="H23" s="7" t="s">
        <v>97</v>
      </c>
      <c r="I23" s="6" t="s">
        <v>97</v>
      </c>
      <c r="J23" s="26" t="s">
        <v>97</v>
      </c>
      <c r="K23" s="31">
        <f t="shared" si="6"/>
        <v>0.4466757768837441</v>
      </c>
      <c r="L23" s="7">
        <f t="shared" ref="L23:L30" si="8">F23/E23</f>
        <v>0.49405503433206094</v>
      </c>
      <c r="M23" s="7">
        <f t="shared" si="7"/>
        <v>4.7379257448316836E-2</v>
      </c>
      <c r="N23" s="32">
        <f t="shared" ref="N23:N30" si="9">L23/K23-1</f>
        <v>0.10607080101558353</v>
      </c>
      <c r="O23" s="9" t="s">
        <v>97</v>
      </c>
      <c r="P23" s="7" t="s">
        <v>97</v>
      </c>
      <c r="Q23" s="7" t="s">
        <v>97</v>
      </c>
      <c r="R23" s="11" t="s">
        <v>97</v>
      </c>
    </row>
    <row r="24" spans="1:18" s="149" customFormat="1" ht="17.100000000000001" customHeight="1">
      <c r="A24" s="170"/>
      <c r="B24" s="138" t="s">
        <v>12</v>
      </c>
      <c r="C24" s="139">
        <v>1616568</v>
      </c>
      <c r="D24" s="140">
        <v>2801070.71</v>
      </c>
      <c r="E24" s="141">
        <v>1663502</v>
      </c>
      <c r="F24" s="142">
        <v>3769095.82</v>
      </c>
      <c r="G24" s="143">
        <v>1747860</v>
      </c>
      <c r="H24" s="140">
        <v>3128503.82</v>
      </c>
      <c r="I24" s="141">
        <v>1780178</v>
      </c>
      <c r="J24" s="144">
        <v>4090968.43</v>
      </c>
      <c r="K24" s="145">
        <f t="shared" si="6"/>
        <v>1.7327268076567146</v>
      </c>
      <c r="L24" s="140">
        <f t="shared" si="8"/>
        <v>2.2657597165497845</v>
      </c>
      <c r="M24" s="140">
        <f t="shared" si="7"/>
        <v>0.53303290889306987</v>
      </c>
      <c r="N24" s="146">
        <f t="shared" si="9"/>
        <v>0.30762663019794045</v>
      </c>
      <c r="O24" s="147">
        <f t="shared" ref="O24:O29" si="10">H24/G24</f>
        <v>1.789905267012232</v>
      </c>
      <c r="P24" s="140">
        <f t="shared" ref="P24:P29" si="11">J24/I24</f>
        <v>2.2980670640801089</v>
      </c>
      <c r="Q24" s="140">
        <f t="shared" si="4"/>
        <v>0.5081617970678769</v>
      </c>
      <c r="R24" s="148">
        <f t="shared" ref="R24:R29" si="12">P24/O24-1</f>
        <v>0.28390429730178801</v>
      </c>
    </row>
    <row r="25" spans="1:18" ht="17.100000000000001" customHeight="1">
      <c r="A25" s="170"/>
      <c r="B25" s="19" t="s">
        <v>13</v>
      </c>
      <c r="C25" s="25">
        <v>2122223</v>
      </c>
      <c r="D25" s="7">
        <v>2767183.02</v>
      </c>
      <c r="E25" s="6">
        <v>2188803</v>
      </c>
      <c r="F25" s="10">
        <v>3588954.92</v>
      </c>
      <c r="G25" s="16">
        <v>3841753</v>
      </c>
      <c r="H25" s="7">
        <v>3978116.38</v>
      </c>
      <c r="I25" s="6">
        <v>3811916</v>
      </c>
      <c r="J25" s="26">
        <v>5320402.78</v>
      </c>
      <c r="K25" s="31">
        <f t="shared" si="6"/>
        <v>1.3039077514474209</v>
      </c>
      <c r="L25" s="7">
        <f t="shared" si="8"/>
        <v>1.6396884141697539</v>
      </c>
      <c r="M25" s="7">
        <f t="shared" si="7"/>
        <v>0.33578066272233298</v>
      </c>
      <c r="N25" s="32">
        <f t="shared" si="9"/>
        <v>0.25751872580678725</v>
      </c>
      <c r="O25" s="9">
        <f t="shared" si="10"/>
        <v>1.0354950929953071</v>
      </c>
      <c r="P25" s="7">
        <f t="shared" si="11"/>
        <v>1.3957292815476523</v>
      </c>
      <c r="Q25" s="7">
        <f t="shared" si="4"/>
        <v>0.36023418855234524</v>
      </c>
      <c r="R25" s="11">
        <f t="shared" si="12"/>
        <v>0.34788594459711053</v>
      </c>
    </row>
    <row r="26" spans="1:18" ht="17.100000000000001" customHeight="1">
      <c r="A26" s="170"/>
      <c r="B26" s="19" t="s">
        <v>51</v>
      </c>
      <c r="C26" s="25" t="s">
        <v>97</v>
      </c>
      <c r="D26" s="7" t="s">
        <v>97</v>
      </c>
      <c r="E26" s="6" t="s">
        <v>97</v>
      </c>
      <c r="F26" s="10" t="s">
        <v>97</v>
      </c>
      <c r="G26" s="16" t="s">
        <v>97</v>
      </c>
      <c r="H26" s="7">
        <v>99692.98</v>
      </c>
      <c r="I26" s="6" t="s">
        <v>97</v>
      </c>
      <c r="J26" s="26" t="s">
        <v>97</v>
      </c>
      <c r="K26" s="31" t="s">
        <v>97</v>
      </c>
      <c r="L26" s="7" t="s">
        <v>97</v>
      </c>
      <c r="M26" s="7" t="s">
        <v>97</v>
      </c>
      <c r="N26" s="32" t="s">
        <v>97</v>
      </c>
      <c r="O26" s="9" t="s">
        <v>97</v>
      </c>
      <c r="P26" s="7" t="s">
        <v>97</v>
      </c>
      <c r="Q26" s="7" t="s">
        <v>97</v>
      </c>
      <c r="R26" s="11" t="s">
        <v>97</v>
      </c>
    </row>
    <row r="27" spans="1:18" ht="17.100000000000001" customHeight="1">
      <c r="A27" s="170"/>
      <c r="B27" s="21" t="s">
        <v>62</v>
      </c>
      <c r="C27" s="25">
        <v>376883</v>
      </c>
      <c r="D27" s="7">
        <v>2205210.5</v>
      </c>
      <c r="E27" s="6">
        <v>379984</v>
      </c>
      <c r="F27" s="10">
        <v>2777583.35</v>
      </c>
      <c r="G27" s="16" t="s">
        <v>97</v>
      </c>
      <c r="H27" s="7">
        <v>3741272.73</v>
      </c>
      <c r="I27" s="6" t="s">
        <v>97</v>
      </c>
      <c r="J27" s="26">
        <v>4678873.13</v>
      </c>
      <c r="K27" s="31">
        <f t="shared" si="6"/>
        <v>5.851180605121483</v>
      </c>
      <c r="L27" s="7">
        <f t="shared" si="8"/>
        <v>7.3097376468482889</v>
      </c>
      <c r="M27" s="7">
        <f t="shared" si="7"/>
        <v>1.4585570417268059</v>
      </c>
      <c r="N27" s="32">
        <f t="shared" si="9"/>
        <v>0.2492756830049212</v>
      </c>
      <c r="O27" s="9" t="s">
        <v>97</v>
      </c>
      <c r="P27" s="7" t="s">
        <v>97</v>
      </c>
      <c r="Q27" s="7" t="s">
        <v>97</v>
      </c>
      <c r="R27" s="11" t="s">
        <v>97</v>
      </c>
    </row>
    <row r="28" spans="1:18" ht="17.100000000000001" customHeight="1">
      <c r="A28" s="170"/>
      <c r="B28" s="19" t="s">
        <v>16</v>
      </c>
      <c r="C28" s="25">
        <v>472924</v>
      </c>
      <c r="D28" s="7">
        <v>1308165.3500000001</v>
      </c>
      <c r="E28" s="6">
        <v>474292</v>
      </c>
      <c r="F28" s="10">
        <v>1866383.14</v>
      </c>
      <c r="G28" s="16">
        <v>128305</v>
      </c>
      <c r="H28" s="7">
        <v>353118.19</v>
      </c>
      <c r="I28" s="6">
        <v>127734</v>
      </c>
      <c r="J28" s="26">
        <v>491762.53</v>
      </c>
      <c r="K28" s="31">
        <f t="shared" si="6"/>
        <v>2.7661217235750355</v>
      </c>
      <c r="L28" s="7">
        <f t="shared" si="8"/>
        <v>3.9350930228635521</v>
      </c>
      <c r="M28" s="7">
        <f t="shared" si="7"/>
        <v>1.1689712992885166</v>
      </c>
      <c r="N28" s="32">
        <f t="shared" si="9"/>
        <v>0.42260298573473332</v>
      </c>
      <c r="O28" s="9">
        <f t="shared" si="10"/>
        <v>2.7521779353883327</v>
      </c>
      <c r="P28" s="7">
        <f t="shared" si="11"/>
        <v>3.8498953293563187</v>
      </c>
      <c r="Q28" s="7">
        <f t="shared" si="4"/>
        <v>1.0977173939679861</v>
      </c>
      <c r="R28" s="11">
        <f t="shared" si="12"/>
        <v>0.39885407838396092</v>
      </c>
    </row>
    <row r="29" spans="1:18" ht="17.100000000000001" customHeight="1">
      <c r="A29" s="170"/>
      <c r="B29" s="19" t="s">
        <v>17</v>
      </c>
      <c r="C29" s="25">
        <v>1053770</v>
      </c>
      <c r="D29" s="7">
        <v>4136849.9</v>
      </c>
      <c r="E29" s="6">
        <v>1045565</v>
      </c>
      <c r="F29" s="10">
        <v>5677984.79</v>
      </c>
      <c r="G29" s="16">
        <v>3463865</v>
      </c>
      <c r="H29" s="7">
        <v>11745356.93</v>
      </c>
      <c r="I29" s="6">
        <v>3449740</v>
      </c>
      <c r="J29" s="26">
        <v>15646615.699999999</v>
      </c>
      <c r="K29" s="31">
        <f t="shared" si="6"/>
        <v>3.9257616937282327</v>
      </c>
      <c r="L29" s="7">
        <f t="shared" si="8"/>
        <v>5.4305421375046032</v>
      </c>
      <c r="M29" s="7">
        <f t="shared" si="7"/>
        <v>1.5047804437763705</v>
      </c>
      <c r="N29" s="32">
        <f t="shared" si="9"/>
        <v>0.38330916677402915</v>
      </c>
      <c r="O29" s="9">
        <f t="shared" si="10"/>
        <v>3.39082410255596</v>
      </c>
      <c r="P29" s="7">
        <f t="shared" si="11"/>
        <v>4.5355927403224587</v>
      </c>
      <c r="Q29" s="7">
        <f t="shared" si="4"/>
        <v>1.1447686377664987</v>
      </c>
      <c r="R29" s="11">
        <f t="shared" si="12"/>
        <v>0.33760779183549716</v>
      </c>
    </row>
    <row r="30" spans="1:18" ht="17.100000000000001" customHeight="1">
      <c r="A30" s="170"/>
      <c r="B30" s="19" t="s">
        <v>20</v>
      </c>
      <c r="C30" s="25">
        <v>51513</v>
      </c>
      <c r="D30" s="7">
        <v>130269.56</v>
      </c>
      <c r="E30" s="6">
        <v>52503</v>
      </c>
      <c r="F30" s="10">
        <v>209616.99</v>
      </c>
      <c r="G30" s="16" t="s">
        <v>97</v>
      </c>
      <c r="H30" s="7" t="s">
        <v>97</v>
      </c>
      <c r="I30" s="6" t="s">
        <v>101</v>
      </c>
      <c r="J30" s="26" t="s">
        <v>101</v>
      </c>
      <c r="K30" s="31">
        <f t="shared" si="6"/>
        <v>2.5288676644730455</v>
      </c>
      <c r="L30" s="7">
        <f t="shared" si="8"/>
        <v>3.9924764299182902</v>
      </c>
      <c r="M30" s="7">
        <f t="shared" si="7"/>
        <v>1.4636087654452448</v>
      </c>
      <c r="N30" s="32">
        <f t="shared" si="9"/>
        <v>0.57876052037314696</v>
      </c>
      <c r="O30" s="9" t="s">
        <v>97</v>
      </c>
      <c r="P30" s="7" t="s">
        <v>97</v>
      </c>
      <c r="Q30" s="7" t="s">
        <v>97</v>
      </c>
      <c r="R30" s="11" t="s">
        <v>97</v>
      </c>
    </row>
    <row r="31" spans="1:18" ht="17.100000000000001" customHeight="1">
      <c r="A31" s="170"/>
      <c r="B31" s="20" t="s">
        <v>61</v>
      </c>
      <c r="C31" s="25"/>
      <c r="D31" s="7"/>
      <c r="E31" s="6"/>
      <c r="F31" s="10"/>
      <c r="G31" s="16"/>
      <c r="H31" s="7"/>
      <c r="I31" s="6"/>
      <c r="J31" s="26"/>
      <c r="K31" s="31"/>
      <c r="L31" s="7"/>
      <c r="M31" s="7"/>
      <c r="N31" s="32"/>
      <c r="O31" s="9"/>
      <c r="P31" s="7"/>
      <c r="Q31" s="7"/>
      <c r="R31" s="11"/>
    </row>
    <row r="32" spans="1:18" ht="17.100000000000001" customHeight="1">
      <c r="A32" s="170"/>
      <c r="B32" s="19" t="s">
        <v>11</v>
      </c>
      <c r="C32" s="25">
        <v>282761</v>
      </c>
      <c r="D32" s="7">
        <v>167806.27</v>
      </c>
      <c r="E32" s="6">
        <v>261189</v>
      </c>
      <c r="F32" s="10">
        <v>215383.1</v>
      </c>
      <c r="G32" s="16" t="s">
        <v>97</v>
      </c>
      <c r="H32" s="7" t="s">
        <v>97</v>
      </c>
      <c r="I32" s="6" t="s">
        <v>97</v>
      </c>
      <c r="J32" s="26" t="s">
        <v>97</v>
      </c>
      <c r="K32" s="31">
        <f t="shared" si="6"/>
        <v>0.59345620506364027</v>
      </c>
      <c r="L32" s="7">
        <f t="shared" ref="L32:L35" si="13">F32/E32</f>
        <v>0.82462546278748339</v>
      </c>
      <c r="M32" s="7">
        <f t="shared" si="7"/>
        <v>0.23116925772384311</v>
      </c>
      <c r="N32" s="32">
        <f t="shared" ref="N32:N35" si="14">L32/K32-1</f>
        <v>0.38953044176032048</v>
      </c>
      <c r="O32" s="9" t="s">
        <v>97</v>
      </c>
      <c r="P32" s="7" t="s">
        <v>97</v>
      </c>
      <c r="Q32" s="7" t="s">
        <v>97</v>
      </c>
      <c r="R32" s="11" t="s">
        <v>97</v>
      </c>
    </row>
    <row r="33" spans="1:18" s="149" customFormat="1" ht="17.100000000000001" customHeight="1">
      <c r="A33" s="170"/>
      <c r="B33" s="138" t="s">
        <v>12</v>
      </c>
      <c r="C33" s="139" t="s">
        <v>97</v>
      </c>
      <c r="D33" s="140" t="s">
        <v>97</v>
      </c>
      <c r="E33" s="141" t="s">
        <v>97</v>
      </c>
      <c r="F33" s="142" t="s">
        <v>97</v>
      </c>
      <c r="G33" s="143">
        <v>5519</v>
      </c>
      <c r="H33" s="140">
        <v>14601.25</v>
      </c>
      <c r="I33" s="141">
        <v>5165</v>
      </c>
      <c r="J33" s="144">
        <v>17663.330000000002</v>
      </c>
      <c r="K33" s="145" t="s">
        <v>97</v>
      </c>
      <c r="L33" s="150" t="s">
        <v>97</v>
      </c>
      <c r="M33" s="140" t="s">
        <v>97</v>
      </c>
      <c r="N33" s="146" t="s">
        <v>97</v>
      </c>
      <c r="O33" s="147">
        <f t="shared" ref="O33:O36" si="15">H33/G33</f>
        <v>2.6456332668961768</v>
      </c>
      <c r="P33" s="140">
        <f t="shared" ref="P33:P36" si="16">J33/I33</f>
        <v>3.4198121974830595</v>
      </c>
      <c r="Q33" s="140">
        <f t="shared" si="4"/>
        <v>0.7741789305868827</v>
      </c>
      <c r="R33" s="148">
        <f t="shared" ref="R33:R36" si="17">P33/O33-1</f>
        <v>0.2926251874263508</v>
      </c>
    </row>
    <row r="34" spans="1:18" ht="17.100000000000001" customHeight="1">
      <c r="A34" s="170"/>
      <c r="B34" s="19" t="s">
        <v>52</v>
      </c>
      <c r="C34" s="25">
        <v>12566</v>
      </c>
      <c r="D34" s="7">
        <v>25665.49</v>
      </c>
      <c r="E34" s="6">
        <v>11343</v>
      </c>
      <c r="F34" s="10">
        <v>32821.449999999997</v>
      </c>
      <c r="G34" s="16">
        <v>130015</v>
      </c>
      <c r="H34" s="7">
        <v>230402.77</v>
      </c>
      <c r="I34" s="6">
        <v>128249</v>
      </c>
      <c r="J34" s="26">
        <v>303127.14</v>
      </c>
      <c r="K34" s="31">
        <f t="shared" si="6"/>
        <v>2.0424550374025148</v>
      </c>
      <c r="L34" s="7">
        <f t="shared" si="13"/>
        <v>2.8935422727673452</v>
      </c>
      <c r="M34" s="7">
        <f t="shared" si="7"/>
        <v>0.85108723536483044</v>
      </c>
      <c r="N34" s="32">
        <f t="shared" si="14"/>
        <v>0.41669814991237097</v>
      </c>
      <c r="O34" s="9">
        <f t="shared" si="15"/>
        <v>1.7721245240933738</v>
      </c>
      <c r="P34" s="7">
        <f t="shared" si="16"/>
        <v>2.3635828739405378</v>
      </c>
      <c r="Q34" s="7">
        <f t="shared" si="4"/>
        <v>0.59145834984716394</v>
      </c>
      <c r="R34" s="11">
        <f t="shared" si="17"/>
        <v>0.33375665299240542</v>
      </c>
    </row>
    <row r="35" spans="1:18" ht="17.100000000000001" customHeight="1">
      <c r="A35" s="170"/>
      <c r="B35" s="19" t="s">
        <v>53</v>
      </c>
      <c r="C35" s="25">
        <v>3881</v>
      </c>
      <c r="D35" s="7">
        <v>28942.58</v>
      </c>
      <c r="E35" s="6">
        <v>3671</v>
      </c>
      <c r="F35" s="10">
        <v>35116.11</v>
      </c>
      <c r="G35" s="16">
        <v>17996</v>
      </c>
      <c r="H35" s="7">
        <v>95222.27</v>
      </c>
      <c r="I35" s="6" t="s">
        <v>97</v>
      </c>
      <c r="J35" s="26" t="s">
        <v>97</v>
      </c>
      <c r="K35" s="31">
        <f t="shared" si="6"/>
        <v>7.4575057974748784</v>
      </c>
      <c r="L35" s="7">
        <f t="shared" si="13"/>
        <v>9.5658158539907383</v>
      </c>
      <c r="M35" s="7">
        <f t="shared" si="7"/>
        <v>2.1083100565158599</v>
      </c>
      <c r="N35" s="32">
        <f t="shared" si="14"/>
        <v>0.28270981126554884</v>
      </c>
      <c r="O35" s="9">
        <f t="shared" si="15"/>
        <v>5.2913019559902201</v>
      </c>
      <c r="P35" s="7" t="s">
        <v>97</v>
      </c>
      <c r="Q35" s="7" t="s">
        <v>97</v>
      </c>
      <c r="R35" s="11" t="s">
        <v>97</v>
      </c>
    </row>
    <row r="36" spans="1:18" ht="16.5" customHeight="1" thickBot="1">
      <c r="A36" s="170"/>
      <c r="B36" s="33" t="s">
        <v>54</v>
      </c>
      <c r="C36" s="34" t="s">
        <v>97</v>
      </c>
      <c r="D36" s="72" t="s">
        <v>97</v>
      </c>
      <c r="E36" s="73" t="s">
        <v>97</v>
      </c>
      <c r="F36" s="74" t="s">
        <v>97</v>
      </c>
      <c r="G36" s="75">
        <v>16395</v>
      </c>
      <c r="H36" s="72">
        <v>63193.5</v>
      </c>
      <c r="I36" s="73">
        <v>16321</v>
      </c>
      <c r="J36" s="76">
        <v>80858.25</v>
      </c>
      <c r="K36" s="77" t="s">
        <v>97</v>
      </c>
      <c r="L36" s="72" t="s">
        <v>97</v>
      </c>
      <c r="M36" s="72" t="s">
        <v>97</v>
      </c>
      <c r="N36" s="78" t="s">
        <v>97</v>
      </c>
      <c r="O36" s="79">
        <f t="shared" si="15"/>
        <v>3.8544373284537969</v>
      </c>
      <c r="P36" s="72">
        <f t="shared" si="16"/>
        <v>4.9542460633539616</v>
      </c>
      <c r="Q36" s="72">
        <f t="shared" si="4"/>
        <v>1.0998087349001646</v>
      </c>
      <c r="R36" s="80">
        <f t="shared" si="17"/>
        <v>0.28533574194637423</v>
      </c>
    </row>
    <row r="37" spans="1:18" ht="22.5" customHeight="1" thickTop="1" thickBot="1">
      <c r="A37" s="171"/>
      <c r="B37" s="83" t="s">
        <v>80</v>
      </c>
      <c r="C37" s="84">
        <f>SUM(C9:C36)</f>
        <v>96580089</v>
      </c>
      <c r="D37" s="64">
        <f t="shared" ref="D37:J37" si="18">SUM(D9:D36)</f>
        <v>105399285.05999999</v>
      </c>
      <c r="E37" s="64">
        <f t="shared" si="18"/>
        <v>92409362</v>
      </c>
      <c r="F37" s="65">
        <f t="shared" si="18"/>
        <v>131088996.39999999</v>
      </c>
      <c r="G37" s="66">
        <f t="shared" si="18"/>
        <v>32507010</v>
      </c>
      <c r="H37" s="64">
        <f t="shared" si="18"/>
        <v>89835201.829999983</v>
      </c>
      <c r="I37" s="64">
        <f t="shared" si="18"/>
        <v>32382174</v>
      </c>
      <c r="J37" s="67">
        <f t="shared" si="18"/>
        <v>119061803.89999999</v>
      </c>
      <c r="K37" s="68">
        <f t="shared" ref="K37" si="19">D37/C37</f>
        <v>1.0913148471006273</v>
      </c>
      <c r="L37" s="69">
        <f t="shared" ref="L37" si="20">F37/E37</f>
        <v>1.4185683524143364</v>
      </c>
      <c r="M37" s="69">
        <f t="shared" ref="M37" si="21">L37-K37</f>
        <v>0.32725350531370911</v>
      </c>
      <c r="N37" s="70">
        <f t="shared" ref="N37" si="22">L37/K37-1</f>
        <v>0.29987084495656458</v>
      </c>
      <c r="O37" s="71">
        <f t="shared" ref="O37" si="23">H37/G37</f>
        <v>2.7635639768160769</v>
      </c>
      <c r="P37" s="69">
        <f t="shared" ref="P37" si="24">J37/I37</f>
        <v>3.6767699383000041</v>
      </c>
      <c r="Q37" s="69">
        <f t="shared" ref="Q37" si="25">P37-O37</f>
        <v>0.91320596148392719</v>
      </c>
      <c r="R37" s="85">
        <f t="shared" ref="R37" si="26">P37/O37-1</f>
        <v>0.33044502285633315</v>
      </c>
    </row>
    <row r="38" spans="1:18" ht="16.5" customHeight="1" thickTop="1">
      <c r="A38" s="171"/>
      <c r="B38" s="86" t="s">
        <v>95</v>
      </c>
      <c r="C38" s="93"/>
      <c r="D38" s="94"/>
      <c r="E38" s="94"/>
      <c r="F38" s="95"/>
      <c r="G38" s="96"/>
      <c r="H38" s="94"/>
      <c r="I38" s="94"/>
      <c r="J38" s="97"/>
      <c r="K38" s="98"/>
      <c r="L38" s="99"/>
      <c r="M38" s="99"/>
      <c r="N38" s="100"/>
      <c r="O38" s="101"/>
      <c r="P38" s="99"/>
      <c r="Q38" s="99"/>
      <c r="R38" s="102"/>
    </row>
    <row r="39" spans="1:18" ht="16.5" customHeight="1">
      <c r="A39" s="171"/>
      <c r="B39" s="59" t="s">
        <v>22</v>
      </c>
      <c r="C39" s="93">
        <f>C9-C23-C32</f>
        <v>17333582</v>
      </c>
      <c r="D39" s="94">
        <f t="shared" ref="D39:F39" si="27">D9-D23-D32</f>
        <v>8002894.4000000022</v>
      </c>
      <c r="E39" s="94">
        <f t="shared" si="27"/>
        <v>15074223</v>
      </c>
      <c r="F39" s="95">
        <f t="shared" si="27"/>
        <v>8697665.3899999987</v>
      </c>
      <c r="G39" s="132" t="s">
        <v>97</v>
      </c>
      <c r="H39" s="133" t="s">
        <v>97</v>
      </c>
      <c r="I39" s="133" t="s">
        <v>97</v>
      </c>
      <c r="J39" s="134" t="s">
        <v>97</v>
      </c>
      <c r="K39" s="98">
        <f>D39/C39</f>
        <v>0.46169882255150735</v>
      </c>
      <c r="L39" s="99">
        <f>F39/E39</f>
        <v>0.57698930087474487</v>
      </c>
      <c r="M39" s="99">
        <f>L39-K39</f>
        <v>0.11529047832323752</v>
      </c>
      <c r="N39" s="100">
        <f>L39/K39-1</f>
        <v>0.24970927516362829</v>
      </c>
      <c r="O39" s="101" t="s">
        <v>97</v>
      </c>
      <c r="P39" s="99" t="s">
        <v>97</v>
      </c>
      <c r="Q39" s="99" t="s">
        <v>97</v>
      </c>
      <c r="R39" s="102" t="s">
        <v>97</v>
      </c>
    </row>
    <row r="40" spans="1:18" ht="16.5" customHeight="1">
      <c r="A40" s="171"/>
      <c r="B40" s="60" t="s">
        <v>12</v>
      </c>
      <c r="C40" s="126" t="s">
        <v>97</v>
      </c>
      <c r="D40" s="127" t="s">
        <v>97</v>
      </c>
      <c r="E40" s="128" t="s">
        <v>97</v>
      </c>
      <c r="F40" s="128" t="s">
        <v>97</v>
      </c>
      <c r="G40" s="125">
        <f>G10-G24-G33</f>
        <v>431285</v>
      </c>
      <c r="H40" s="94">
        <f>H10-H24-H33</f>
        <v>838702.11000000034</v>
      </c>
      <c r="I40" s="94">
        <f>I10-I24-I33</f>
        <v>435195</v>
      </c>
      <c r="J40" s="97">
        <f>J10-J24-J33</f>
        <v>1235890.8500000001</v>
      </c>
      <c r="K40" s="98" t="s">
        <v>97</v>
      </c>
      <c r="L40" s="99" t="s">
        <v>97</v>
      </c>
      <c r="M40" s="99" t="s">
        <v>97</v>
      </c>
      <c r="N40" s="100" t="s">
        <v>97</v>
      </c>
      <c r="O40" s="101">
        <f t="shared" ref="O40:O43" si="28">H40/G40</f>
        <v>1.9446586595870488</v>
      </c>
      <c r="P40" s="99">
        <f t="shared" ref="P40:P43" si="29">J40/I40</f>
        <v>2.8398553521984402</v>
      </c>
      <c r="Q40" s="99">
        <f t="shared" ref="Q40:Q43" si="30">P40-O40</f>
        <v>0.89519669261139145</v>
      </c>
      <c r="R40" s="102">
        <f t="shared" ref="R40:R43" si="31">P40/O40-1</f>
        <v>0.46033615626995839</v>
      </c>
    </row>
    <row r="41" spans="1:18" ht="16.5" customHeight="1">
      <c r="A41" s="171"/>
      <c r="B41" s="61" t="s">
        <v>13</v>
      </c>
      <c r="C41" s="93">
        <f>C11-C25-C34</f>
        <v>6939785</v>
      </c>
      <c r="D41" s="94">
        <f t="shared" ref="D41:J41" si="32">D11-D25-D34</f>
        <v>9379025.3800000008</v>
      </c>
      <c r="E41" s="94">
        <f t="shared" si="32"/>
        <v>6915753</v>
      </c>
      <c r="F41" s="95">
        <f t="shared" si="32"/>
        <v>12705031.32</v>
      </c>
      <c r="G41" s="96">
        <f t="shared" si="32"/>
        <v>2793464</v>
      </c>
      <c r="H41" s="94">
        <f t="shared" si="32"/>
        <v>4993776.2700000005</v>
      </c>
      <c r="I41" s="94">
        <f t="shared" si="32"/>
        <v>2757838</v>
      </c>
      <c r="J41" s="97">
        <f t="shared" si="32"/>
        <v>7077153.75</v>
      </c>
      <c r="K41" s="98">
        <f t="shared" ref="K41:K42" si="33">D41/C41</f>
        <v>1.3514864480671953</v>
      </c>
      <c r="L41" s="99">
        <f t="shared" ref="L41:L42" si="34">F41/E41</f>
        <v>1.8371146742805882</v>
      </c>
      <c r="M41" s="99">
        <f t="shared" ref="M41:M42" si="35">L41-K41</f>
        <v>0.48562822621339286</v>
      </c>
      <c r="N41" s="100">
        <f t="shared" ref="N41:N42" si="36">L41/K41-1</f>
        <v>0.35932896471726039</v>
      </c>
      <c r="O41" s="101">
        <f t="shared" si="28"/>
        <v>1.7876644445749079</v>
      </c>
      <c r="P41" s="99">
        <f t="shared" si="29"/>
        <v>2.5661963284282834</v>
      </c>
      <c r="Q41" s="99">
        <f t="shared" si="30"/>
        <v>0.77853188385337546</v>
      </c>
      <c r="R41" s="102">
        <f t="shared" si="31"/>
        <v>0.43550224776020752</v>
      </c>
    </row>
    <row r="42" spans="1:18" ht="16.5" customHeight="1">
      <c r="A42" s="171"/>
      <c r="B42" s="60" t="s">
        <v>15</v>
      </c>
      <c r="C42" s="103">
        <f>C13-C27-C35</f>
        <v>1260838</v>
      </c>
      <c r="D42" s="104">
        <f t="shared" ref="D42:H42" si="37">D13-D27-D35</f>
        <v>7044583.3300000001</v>
      </c>
      <c r="E42" s="104">
        <f t="shared" si="37"/>
        <v>1045329</v>
      </c>
      <c r="F42" s="105">
        <f t="shared" si="37"/>
        <v>7132579.79</v>
      </c>
      <c r="G42" s="135" t="s">
        <v>97</v>
      </c>
      <c r="H42" s="104">
        <f t="shared" si="37"/>
        <v>4029238.37</v>
      </c>
      <c r="I42" s="136" t="s">
        <v>97</v>
      </c>
      <c r="J42" s="137" t="s">
        <v>97</v>
      </c>
      <c r="K42" s="106">
        <f t="shared" si="33"/>
        <v>5.5872232039326226</v>
      </c>
      <c r="L42" s="107">
        <f t="shared" si="34"/>
        <v>6.8232870129882555</v>
      </c>
      <c r="M42" s="107">
        <f t="shared" si="35"/>
        <v>1.2360638090556328</v>
      </c>
      <c r="N42" s="108">
        <f t="shared" si="36"/>
        <v>0.22123043306836521</v>
      </c>
      <c r="O42" s="109" t="s">
        <v>97</v>
      </c>
      <c r="P42" s="107" t="s">
        <v>97</v>
      </c>
      <c r="Q42" s="107" t="s">
        <v>97</v>
      </c>
      <c r="R42" s="110" t="s">
        <v>97</v>
      </c>
    </row>
    <row r="43" spans="1:18" ht="17.25" customHeight="1" thickBot="1">
      <c r="A43" s="172"/>
      <c r="B43" s="62" t="s">
        <v>17</v>
      </c>
      <c r="C43" s="129" t="s">
        <v>97</v>
      </c>
      <c r="D43" s="130" t="s">
        <v>97</v>
      </c>
      <c r="E43" s="130" t="s">
        <v>97</v>
      </c>
      <c r="F43" s="131" t="s">
        <v>97</v>
      </c>
      <c r="G43" s="112">
        <f>G15-G29-G36</f>
        <v>1956033</v>
      </c>
      <c r="H43" s="111">
        <f t="shared" ref="H43:J43" si="38">H15-H29-H36</f>
        <v>8957100.7199999988</v>
      </c>
      <c r="I43" s="111">
        <f t="shared" si="38"/>
        <v>1935912</v>
      </c>
      <c r="J43" s="113">
        <f t="shared" si="38"/>
        <v>11980065.699999999</v>
      </c>
      <c r="K43" s="114" t="s">
        <v>97</v>
      </c>
      <c r="L43" s="115" t="s">
        <v>97</v>
      </c>
      <c r="M43" s="115" t="s">
        <v>97</v>
      </c>
      <c r="N43" s="116" t="s">
        <v>97</v>
      </c>
      <c r="O43" s="117">
        <f t="shared" si="28"/>
        <v>4.5792175898872864</v>
      </c>
      <c r="P43" s="115">
        <f t="shared" si="29"/>
        <v>6.1883317526829726</v>
      </c>
      <c r="Q43" s="115">
        <f t="shared" si="30"/>
        <v>1.6091141627956862</v>
      </c>
      <c r="R43" s="118">
        <f t="shared" si="31"/>
        <v>0.35139499951896647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9:A43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R17"/>
  <sheetViews>
    <sheetView showRuler="0" zoomScale="85" zoomScaleNormal="85" workbookViewId="0">
      <pane xSplit="2" ySplit="8" topLeftCell="C12" activePane="bottomRight" state="frozen"/>
      <selection pane="topRight" activeCell="D1" sqref="D1"/>
      <selection pane="bottomLeft" activeCell="A12" sqref="A12"/>
      <selection pane="bottomRight" activeCell="O20" sqref="O20"/>
    </sheetView>
  </sheetViews>
  <sheetFormatPr defaultColWidth="9.140625" defaultRowHeight="15"/>
  <cols>
    <col min="1" max="1" width="7.85546875" style="1" customWidth="1"/>
    <col min="2" max="2" width="91.285156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>
      <c r="A7" s="161"/>
    </row>
    <row r="8" spans="1:18" ht="105.75" thickBot="1">
      <c r="A8" s="41">
        <v>504</v>
      </c>
      <c r="B8" s="160" t="s">
        <v>23</v>
      </c>
      <c r="C8" s="38" t="s">
        <v>3</v>
      </c>
      <c r="D8" s="39" t="s">
        <v>4</v>
      </c>
      <c r="E8" s="39" t="s">
        <v>5</v>
      </c>
      <c r="F8" s="40" t="s">
        <v>6</v>
      </c>
      <c r="G8" s="36" t="s">
        <v>7</v>
      </c>
      <c r="H8" s="35" t="s">
        <v>8</v>
      </c>
      <c r="I8" s="35" t="s">
        <v>9</v>
      </c>
      <c r="J8" s="37" t="s">
        <v>10</v>
      </c>
      <c r="K8" s="38" t="s">
        <v>72</v>
      </c>
      <c r="L8" s="39" t="s">
        <v>73</v>
      </c>
      <c r="M8" s="39" t="s">
        <v>74</v>
      </c>
      <c r="N8" s="40" t="s">
        <v>75</v>
      </c>
      <c r="O8" s="36" t="s">
        <v>76</v>
      </c>
      <c r="P8" s="35" t="s">
        <v>77</v>
      </c>
      <c r="Q8" s="35" t="s">
        <v>78</v>
      </c>
      <c r="R8" s="37" t="s">
        <v>79</v>
      </c>
    </row>
    <row r="9" spans="1:18" ht="17.100000000000001" customHeight="1">
      <c r="A9" s="169" t="s">
        <v>96</v>
      </c>
      <c r="B9" s="18" t="s">
        <v>25</v>
      </c>
      <c r="C9" s="23">
        <v>3597751</v>
      </c>
      <c r="D9" s="13">
        <v>5556658.3700000001</v>
      </c>
      <c r="E9" s="12">
        <v>3394313</v>
      </c>
      <c r="F9" s="28">
        <v>5772823.8799999999</v>
      </c>
      <c r="G9" s="15">
        <v>1108356</v>
      </c>
      <c r="H9" s="13">
        <v>1441176.49</v>
      </c>
      <c r="I9" s="12">
        <v>1104371</v>
      </c>
      <c r="J9" s="24">
        <v>1649759.59</v>
      </c>
      <c r="K9" s="29">
        <f>D9/C9</f>
        <v>1.5444810855448308</v>
      </c>
      <c r="L9" s="13">
        <f t="shared" ref="L9:L14" si="0">F9/E9</f>
        <v>1.7007341043681004</v>
      </c>
      <c r="M9" s="13">
        <f>L9-K9</f>
        <v>0.15625301882326958</v>
      </c>
      <c r="N9" s="30">
        <f t="shared" ref="N9:N14" si="1">L9/K9-1</f>
        <v>0.10116861921177223</v>
      </c>
      <c r="O9" s="22">
        <f t="shared" ref="O9:O14" si="2">H9/G9</f>
        <v>1.3002830227832936</v>
      </c>
      <c r="P9" s="13">
        <f t="shared" ref="P9:P15" si="3">J9/I9</f>
        <v>1.4938454468652291</v>
      </c>
      <c r="Q9" s="13">
        <f>P9-O9</f>
        <v>0.19356242408193558</v>
      </c>
      <c r="R9" s="14">
        <f t="shared" ref="R9:R14" si="4">P9/O9-1</f>
        <v>0.14886176370095927</v>
      </c>
    </row>
    <row r="10" spans="1:18" ht="17.100000000000001" customHeight="1">
      <c r="A10" s="170"/>
      <c r="B10" s="19" t="s">
        <v>63</v>
      </c>
      <c r="C10" s="25">
        <v>6585473</v>
      </c>
      <c r="D10" s="7">
        <v>16305100.93</v>
      </c>
      <c r="E10" s="6">
        <v>6395354</v>
      </c>
      <c r="F10" s="10">
        <v>18683115.649999999</v>
      </c>
      <c r="G10" s="16">
        <v>2076838</v>
      </c>
      <c r="H10" s="7">
        <v>5339507.1100000003</v>
      </c>
      <c r="I10" s="6">
        <v>2049677</v>
      </c>
      <c r="J10" s="26">
        <v>5850258.5499999998</v>
      </c>
      <c r="K10" s="31">
        <f t="shared" ref="K10:K17" si="5">D10/C10</f>
        <v>2.4759194867247958</v>
      </c>
      <c r="L10" s="7">
        <f t="shared" si="0"/>
        <v>2.9213575433040919</v>
      </c>
      <c r="M10" s="7">
        <f t="shared" ref="M10:M17" si="6">L10-K10</f>
        <v>0.44543805657929614</v>
      </c>
      <c r="N10" s="32">
        <f t="shared" si="1"/>
        <v>0.1799081347223177</v>
      </c>
      <c r="O10" s="9">
        <f t="shared" si="2"/>
        <v>2.5709791086257092</v>
      </c>
      <c r="P10" s="7">
        <f t="shared" si="3"/>
        <v>2.8542343744892489</v>
      </c>
      <c r="Q10" s="7">
        <f t="shared" ref="Q10:Q17" si="7">P10-O10</f>
        <v>0.28325526586353966</v>
      </c>
      <c r="R10" s="11">
        <f t="shared" si="4"/>
        <v>0.11017408306166709</v>
      </c>
    </row>
    <row r="11" spans="1:18" ht="17.100000000000001" customHeight="1">
      <c r="A11" s="170"/>
      <c r="B11" s="19" t="s">
        <v>26</v>
      </c>
      <c r="C11" s="25">
        <v>618652</v>
      </c>
      <c r="D11" s="7">
        <v>1115054.3600000001</v>
      </c>
      <c r="E11" s="6">
        <v>623102</v>
      </c>
      <c r="F11" s="10">
        <v>1526657.06</v>
      </c>
      <c r="G11" s="16">
        <v>74517</v>
      </c>
      <c r="H11" s="7">
        <v>68907.839999999997</v>
      </c>
      <c r="I11" s="6">
        <v>79065</v>
      </c>
      <c r="J11" s="26">
        <v>111093.05</v>
      </c>
      <c r="K11" s="31">
        <f t="shared" si="5"/>
        <v>1.8023935265706732</v>
      </c>
      <c r="L11" s="7">
        <f t="shared" si="0"/>
        <v>2.4500917345795714</v>
      </c>
      <c r="M11" s="7">
        <f t="shared" si="6"/>
        <v>0.64769820800889821</v>
      </c>
      <c r="N11" s="32">
        <f t="shared" si="1"/>
        <v>0.35935449082600868</v>
      </c>
      <c r="O11" s="9">
        <f t="shared" si="2"/>
        <v>0.92472643826240986</v>
      </c>
      <c r="P11" s="7">
        <f t="shared" si="3"/>
        <v>1.405085056599001</v>
      </c>
      <c r="Q11" s="7">
        <f t="shared" si="7"/>
        <v>0.4803586183365911</v>
      </c>
      <c r="R11" s="11">
        <f t="shared" si="4"/>
        <v>0.51946024084614706</v>
      </c>
    </row>
    <row r="12" spans="1:18" ht="17.100000000000001" customHeight="1">
      <c r="A12" s="170"/>
      <c r="B12" s="19" t="s">
        <v>64</v>
      </c>
      <c r="C12" s="25" t="s">
        <v>97</v>
      </c>
      <c r="D12" s="7">
        <v>4132.4799999999996</v>
      </c>
      <c r="E12" s="6" t="s">
        <v>97</v>
      </c>
      <c r="F12" s="10">
        <v>4698.38</v>
      </c>
      <c r="G12" s="16" t="s">
        <v>97</v>
      </c>
      <c r="H12" s="7" t="s">
        <v>97</v>
      </c>
      <c r="I12" s="6" t="s">
        <v>97</v>
      </c>
      <c r="J12" s="26" t="s">
        <v>97</v>
      </c>
      <c r="K12" s="31" t="s">
        <v>97</v>
      </c>
      <c r="L12" s="7" t="s">
        <v>97</v>
      </c>
      <c r="M12" s="7" t="s">
        <v>97</v>
      </c>
      <c r="N12" s="32" t="s">
        <v>97</v>
      </c>
      <c r="O12" s="9" t="s">
        <v>97</v>
      </c>
      <c r="P12" s="7" t="s">
        <v>97</v>
      </c>
      <c r="Q12" s="7" t="s">
        <v>97</v>
      </c>
      <c r="R12" s="11" t="s">
        <v>97</v>
      </c>
    </row>
    <row r="13" spans="1:18" ht="17.100000000000001" customHeight="1">
      <c r="A13" s="170"/>
      <c r="B13" s="19" t="s">
        <v>66</v>
      </c>
      <c r="C13" s="25">
        <v>195609</v>
      </c>
      <c r="D13" s="7">
        <v>554938.03</v>
      </c>
      <c r="E13" s="6">
        <v>180057</v>
      </c>
      <c r="F13" s="10">
        <v>600830.03</v>
      </c>
      <c r="G13" s="16">
        <v>750066</v>
      </c>
      <c r="H13" s="7">
        <v>2271439.7200000002</v>
      </c>
      <c r="I13" s="6">
        <v>712947</v>
      </c>
      <c r="J13" s="26">
        <v>2383619.4</v>
      </c>
      <c r="K13" s="31">
        <f t="shared" si="5"/>
        <v>2.8369759571389865</v>
      </c>
      <c r="L13" s="7">
        <f t="shared" si="0"/>
        <v>3.3368879299332992</v>
      </c>
      <c r="M13" s="7">
        <f t="shared" si="6"/>
        <v>0.49991197279431265</v>
      </c>
      <c r="N13" s="32">
        <f t="shared" si="1"/>
        <v>0.17621297478264863</v>
      </c>
      <c r="O13" s="9">
        <f t="shared" si="2"/>
        <v>3.028319801190829</v>
      </c>
      <c r="P13" s="7">
        <f t="shared" si="3"/>
        <v>3.3433332351493168</v>
      </c>
      <c r="Q13" s="7">
        <f t="shared" si="7"/>
        <v>0.3150134339584878</v>
      </c>
      <c r="R13" s="11">
        <f t="shared" si="4"/>
        <v>0.10402251236299898</v>
      </c>
    </row>
    <row r="14" spans="1:18" ht="17.100000000000001" customHeight="1">
      <c r="A14" s="170"/>
      <c r="B14" s="19" t="s">
        <v>67</v>
      </c>
      <c r="C14" s="25">
        <v>2229</v>
      </c>
      <c r="D14" s="7">
        <v>12094.3</v>
      </c>
      <c r="E14" s="6">
        <v>2308</v>
      </c>
      <c r="F14" s="10">
        <v>14200.5</v>
      </c>
      <c r="G14" s="16">
        <v>629828</v>
      </c>
      <c r="H14" s="7">
        <v>1560500.93</v>
      </c>
      <c r="I14" s="6">
        <v>575577</v>
      </c>
      <c r="J14" s="26">
        <v>1549268.59</v>
      </c>
      <c r="K14" s="31">
        <f t="shared" si="5"/>
        <v>5.4258860475549566</v>
      </c>
      <c r="L14" s="7">
        <f t="shared" si="0"/>
        <v>6.1527296360485266</v>
      </c>
      <c r="M14" s="7">
        <f t="shared" si="6"/>
        <v>0.72684358849357</v>
      </c>
      <c r="N14" s="32">
        <f t="shared" si="1"/>
        <v>0.13395850596993353</v>
      </c>
      <c r="O14" s="9">
        <f t="shared" si="2"/>
        <v>2.4776620442406498</v>
      </c>
      <c r="P14" s="7">
        <f t="shared" si="3"/>
        <v>2.6916791150445554</v>
      </c>
      <c r="Q14" s="7">
        <f t="shared" si="7"/>
        <v>0.21401707080390553</v>
      </c>
      <c r="R14" s="11">
        <f t="shared" si="4"/>
        <v>8.6378637192021657E-2</v>
      </c>
    </row>
    <row r="15" spans="1:18" ht="17.100000000000001" customHeight="1">
      <c r="A15" s="170"/>
      <c r="B15" s="19" t="s">
        <v>68</v>
      </c>
      <c r="C15" s="27"/>
      <c r="D15" s="7"/>
      <c r="E15" s="6"/>
      <c r="F15" s="10"/>
      <c r="G15" s="16" t="s">
        <v>97</v>
      </c>
      <c r="H15" s="7">
        <v>31431.98</v>
      </c>
      <c r="I15" s="6">
        <v>10816</v>
      </c>
      <c r="J15" s="26">
        <v>47893.73</v>
      </c>
      <c r="K15" s="31"/>
      <c r="L15" s="7"/>
      <c r="M15" s="7"/>
      <c r="N15" s="32"/>
      <c r="O15" s="9" t="s">
        <v>97</v>
      </c>
      <c r="P15" s="7">
        <f t="shared" si="3"/>
        <v>4.4280445636094674</v>
      </c>
      <c r="Q15" s="7" t="s">
        <v>97</v>
      </c>
      <c r="R15" s="11" t="s">
        <v>97</v>
      </c>
    </row>
    <row r="16" spans="1:18" ht="17.100000000000001" customHeight="1" thickBot="1">
      <c r="A16" s="170"/>
      <c r="B16" s="33" t="s">
        <v>65</v>
      </c>
      <c r="C16" s="87"/>
      <c r="D16" s="82"/>
      <c r="E16" s="88"/>
      <c r="F16" s="89"/>
      <c r="G16" s="90"/>
      <c r="H16" s="82"/>
      <c r="I16" s="88" t="s">
        <v>97</v>
      </c>
      <c r="J16" s="91" t="s">
        <v>97</v>
      </c>
      <c r="K16" s="77"/>
      <c r="L16" s="72"/>
      <c r="M16" s="72"/>
      <c r="N16" s="78"/>
      <c r="O16" s="165"/>
      <c r="P16" s="167" t="s">
        <v>97</v>
      </c>
      <c r="Q16" s="72" t="s">
        <v>97</v>
      </c>
      <c r="R16" s="80" t="s">
        <v>97</v>
      </c>
    </row>
    <row r="17" spans="1:18" ht="22.5" customHeight="1" thickTop="1" thickBot="1">
      <c r="A17" s="172"/>
      <c r="B17" s="63" t="s">
        <v>80</v>
      </c>
      <c r="C17" s="49">
        <f t="shared" ref="C17:J17" si="8">SUM(C9:C16)</f>
        <v>10999714</v>
      </c>
      <c r="D17" s="50">
        <f t="shared" si="8"/>
        <v>23547978.470000003</v>
      </c>
      <c r="E17" s="50">
        <f t="shared" si="8"/>
        <v>10595134</v>
      </c>
      <c r="F17" s="51">
        <f t="shared" si="8"/>
        <v>26602325.499999996</v>
      </c>
      <c r="G17" s="52">
        <f t="shared" si="8"/>
        <v>4639605</v>
      </c>
      <c r="H17" s="50">
        <f t="shared" si="8"/>
        <v>10712964.07</v>
      </c>
      <c r="I17" s="50">
        <f t="shared" si="8"/>
        <v>4532453</v>
      </c>
      <c r="J17" s="53">
        <f t="shared" si="8"/>
        <v>11591892.91</v>
      </c>
      <c r="K17" s="54">
        <f t="shared" si="5"/>
        <v>2.1407809757599154</v>
      </c>
      <c r="L17" s="55">
        <f>F17/E17</f>
        <v>2.510805951109254</v>
      </c>
      <c r="M17" s="55">
        <f t="shared" si="6"/>
        <v>0.37002497534933854</v>
      </c>
      <c r="N17" s="56">
        <f>L17/K17-1</f>
        <v>0.17284578830769481</v>
      </c>
      <c r="O17" s="166">
        <f>H17/G17</f>
        <v>2.3090250290703627</v>
      </c>
      <c r="P17" s="168">
        <f>J17/I17</f>
        <v>2.5575318508542724</v>
      </c>
      <c r="Q17" s="55">
        <f t="shared" si="7"/>
        <v>0.2485068217839097</v>
      </c>
      <c r="R17" s="58">
        <f>P17/O17-1</f>
        <v>0.10762413514588931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9:A17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R13"/>
  <sheetViews>
    <sheetView showRuler="0" zoomScale="85" zoomScaleNormal="85" workbookViewId="0">
      <pane xSplit="2" ySplit="8" topLeftCell="C9" activePane="bottomRight" state="frozen"/>
      <selection pane="topRight" activeCell="D1" sqref="D1"/>
      <selection pane="bottomLeft" activeCell="A12" sqref="A12"/>
      <selection pane="bottomRight" activeCell="N11" sqref="N11"/>
    </sheetView>
  </sheetViews>
  <sheetFormatPr defaultColWidth="9.140625" defaultRowHeight="15"/>
  <cols>
    <col min="1" max="1" width="7.85546875" style="1" customWidth="1"/>
    <col min="2" max="2" width="91.285156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/>
    <row r="8" spans="1:18" ht="105.75" thickBot="1">
      <c r="A8" s="158">
        <v>505</v>
      </c>
      <c r="B8" s="160" t="s">
        <v>27</v>
      </c>
      <c r="C8" s="38" t="s">
        <v>28</v>
      </c>
      <c r="D8" s="39" t="s">
        <v>29</v>
      </c>
      <c r="E8" s="39" t="s">
        <v>30</v>
      </c>
      <c r="F8" s="40" t="s">
        <v>69</v>
      </c>
      <c r="G8" s="36" t="s">
        <v>31</v>
      </c>
      <c r="H8" s="35" t="s">
        <v>32</v>
      </c>
      <c r="I8" s="35" t="s">
        <v>33</v>
      </c>
      <c r="J8" s="37" t="s">
        <v>34</v>
      </c>
      <c r="K8" s="42" t="s">
        <v>82</v>
      </c>
      <c r="L8" s="43" t="s">
        <v>83</v>
      </c>
      <c r="M8" s="43" t="s">
        <v>84</v>
      </c>
      <c r="N8" s="44" t="s">
        <v>81</v>
      </c>
      <c r="O8" s="45" t="s">
        <v>85</v>
      </c>
      <c r="P8" s="46" t="s">
        <v>86</v>
      </c>
      <c r="Q8" s="46" t="s">
        <v>87</v>
      </c>
      <c r="R8" s="47" t="s">
        <v>88</v>
      </c>
    </row>
    <row r="9" spans="1:18" ht="17.100000000000001" customHeight="1">
      <c r="A9" s="169" t="s">
        <v>96</v>
      </c>
      <c r="B9" s="18" t="s">
        <v>35</v>
      </c>
      <c r="C9" s="23">
        <v>109387576</v>
      </c>
      <c r="D9" s="13">
        <v>8610309.6999999993</v>
      </c>
      <c r="E9" s="12">
        <v>106241590</v>
      </c>
      <c r="F9" s="28">
        <v>10637260.119999999</v>
      </c>
      <c r="G9" s="15" t="s">
        <v>97</v>
      </c>
      <c r="H9" s="13" t="s">
        <v>97</v>
      </c>
      <c r="I9" s="12" t="s">
        <v>97</v>
      </c>
      <c r="J9" s="24" t="s">
        <v>97</v>
      </c>
      <c r="K9" s="29">
        <f t="shared" ref="K9:K13" si="0">D9/C9</f>
        <v>7.8713780987339901E-2</v>
      </c>
      <c r="L9" s="13">
        <f t="shared" ref="L9:L13" si="1">F9/E9</f>
        <v>0.10012331441952252</v>
      </c>
      <c r="M9" s="13">
        <f t="shared" ref="M9:M13" si="2">L9-K9</f>
        <v>2.1409533432182618E-2</v>
      </c>
      <c r="N9" s="30">
        <f t="shared" ref="N9:N13" si="3">L9/K9-1</f>
        <v>0.27199218692881821</v>
      </c>
      <c r="O9" s="22" t="s">
        <v>97</v>
      </c>
      <c r="P9" s="13" t="s">
        <v>97</v>
      </c>
      <c r="Q9" s="13" t="s">
        <v>97</v>
      </c>
      <c r="R9" s="14" t="s">
        <v>97</v>
      </c>
    </row>
    <row r="10" spans="1:18" ht="17.100000000000001" customHeight="1">
      <c r="A10" s="170"/>
      <c r="B10" s="19" t="s">
        <v>55</v>
      </c>
      <c r="C10" s="25">
        <v>38268108</v>
      </c>
      <c r="D10" s="7">
        <v>2949023.43</v>
      </c>
      <c r="E10" s="6">
        <v>38154619</v>
      </c>
      <c r="F10" s="10">
        <v>3715510.22</v>
      </c>
      <c r="G10" s="16" t="s">
        <v>97</v>
      </c>
      <c r="H10" s="7" t="s">
        <v>97</v>
      </c>
      <c r="I10" s="6" t="s">
        <v>97</v>
      </c>
      <c r="J10" s="26" t="s">
        <v>97</v>
      </c>
      <c r="K10" s="31">
        <f t="shared" si="0"/>
        <v>7.7062169626990709E-2</v>
      </c>
      <c r="L10" s="7">
        <f t="shared" si="1"/>
        <v>9.7380351773398655E-2</v>
      </c>
      <c r="M10" s="7">
        <f t="shared" si="2"/>
        <v>2.0318182146407945E-2</v>
      </c>
      <c r="N10" s="32">
        <f t="shared" si="3"/>
        <v>0.26365961722535758</v>
      </c>
      <c r="O10" s="9" t="s">
        <v>97</v>
      </c>
      <c r="P10" s="7" t="s">
        <v>97</v>
      </c>
      <c r="Q10" s="7" t="s">
        <v>97</v>
      </c>
      <c r="R10" s="11" t="s">
        <v>97</v>
      </c>
    </row>
    <row r="11" spans="1:18" ht="17.100000000000001" customHeight="1">
      <c r="A11" s="170"/>
      <c r="B11" s="19" t="s">
        <v>70</v>
      </c>
      <c r="C11" s="25">
        <v>404716</v>
      </c>
      <c r="D11" s="7">
        <v>84123.42</v>
      </c>
      <c r="E11" s="6">
        <v>386332</v>
      </c>
      <c r="F11" s="10">
        <v>89994.4</v>
      </c>
      <c r="G11" s="17"/>
      <c r="H11" s="8"/>
      <c r="I11" s="6"/>
      <c r="J11" s="26"/>
      <c r="K11" s="31">
        <f t="shared" si="0"/>
        <v>0.20785790529655362</v>
      </c>
      <c r="L11" s="7">
        <f t="shared" si="1"/>
        <v>0.23294575649959101</v>
      </c>
      <c r="M11" s="7">
        <f t="shared" si="2"/>
        <v>2.5087851203037387E-2</v>
      </c>
      <c r="N11" s="32">
        <f t="shared" si="3"/>
        <v>0.12069712319694648</v>
      </c>
      <c r="O11" s="9"/>
      <c r="P11" s="7"/>
      <c r="Q11" s="7"/>
      <c r="R11" s="11"/>
    </row>
    <row r="12" spans="1:18" ht="17.100000000000001" customHeight="1" thickBot="1">
      <c r="A12" s="170"/>
      <c r="B12" s="81" t="s">
        <v>56</v>
      </c>
      <c r="C12" s="92">
        <v>3961804</v>
      </c>
      <c r="D12" s="72">
        <v>325534.13</v>
      </c>
      <c r="E12" s="73">
        <v>3600822</v>
      </c>
      <c r="F12" s="74">
        <v>399386.28</v>
      </c>
      <c r="G12" s="75" t="s">
        <v>97</v>
      </c>
      <c r="H12" s="72" t="s">
        <v>97</v>
      </c>
      <c r="I12" s="73" t="s">
        <v>97</v>
      </c>
      <c r="J12" s="76" t="s">
        <v>97</v>
      </c>
      <c r="K12" s="77">
        <f t="shared" si="0"/>
        <v>8.2168156223780889E-2</v>
      </c>
      <c r="L12" s="72">
        <f t="shared" si="1"/>
        <v>0.11091530767141504</v>
      </c>
      <c r="M12" s="72">
        <f t="shared" si="2"/>
        <v>2.8747151447634151E-2</v>
      </c>
      <c r="N12" s="78">
        <f t="shared" si="3"/>
        <v>0.34985756975418458</v>
      </c>
      <c r="O12" s="79" t="s">
        <v>97</v>
      </c>
      <c r="P12" s="72" t="s">
        <v>97</v>
      </c>
      <c r="Q12" s="72" t="s">
        <v>97</v>
      </c>
      <c r="R12" s="80" t="s">
        <v>97</v>
      </c>
    </row>
    <row r="13" spans="1:18" ht="23.25" customHeight="1" thickTop="1" thickBot="1">
      <c r="A13" s="172"/>
      <c r="B13" s="48" t="s">
        <v>80</v>
      </c>
      <c r="C13" s="49">
        <f t="shared" ref="C13:F13" si="4">SUM(C9:C12)</f>
        <v>152022204</v>
      </c>
      <c r="D13" s="50">
        <f t="shared" si="4"/>
        <v>11968990.68</v>
      </c>
      <c r="E13" s="50">
        <f t="shared" si="4"/>
        <v>148383363</v>
      </c>
      <c r="F13" s="51">
        <f t="shared" si="4"/>
        <v>14842151.02</v>
      </c>
      <c r="G13" s="52"/>
      <c r="H13" s="50"/>
      <c r="I13" s="50"/>
      <c r="J13" s="53"/>
      <c r="K13" s="54">
        <f t="shared" si="0"/>
        <v>7.8731858669803256E-2</v>
      </c>
      <c r="L13" s="55">
        <f t="shared" si="1"/>
        <v>0.10002570854254057</v>
      </c>
      <c r="M13" s="55">
        <f t="shared" si="2"/>
        <v>2.1293849872737317E-2</v>
      </c>
      <c r="N13" s="56">
        <f t="shared" si="3"/>
        <v>0.27046039852866244</v>
      </c>
      <c r="O13" s="57"/>
      <c r="P13" s="55"/>
      <c r="Q13" s="55"/>
      <c r="R13" s="58"/>
    </row>
  </sheetData>
  <sheetProtection formatCells="0" formatColumns="0" formatRows="0" insertColumns="0" insertRows="0" insertHyperlinks="0" deleteColumns="0" deleteRows="0" sort="0" autoFilter="0" pivotTables="0"/>
  <mergeCells count="1">
    <mergeCell ref="A9:A13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R11"/>
  <sheetViews>
    <sheetView showRuler="0" zoomScaleNormal="100" workbookViewId="0">
      <pane xSplit="2" ySplit="8" topLeftCell="C9" activePane="bottomRight" state="frozen"/>
      <selection pane="topRight" activeCell="D1" sqref="D1"/>
      <selection pane="bottomLeft" activeCell="A12" sqref="A12"/>
      <selection pane="bottomRight" activeCell="K10" sqref="K10"/>
    </sheetView>
  </sheetViews>
  <sheetFormatPr defaultColWidth="9.140625" defaultRowHeight="15"/>
  <cols>
    <col min="1" max="1" width="6.7109375" style="1" customWidth="1"/>
    <col min="2" max="2" width="91.285156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/>
    <row r="8" spans="1:18" ht="105.75" thickBot="1">
      <c r="A8" s="159">
        <v>506</v>
      </c>
      <c r="B8" s="160" t="s">
        <v>36</v>
      </c>
      <c r="C8" s="38" t="s">
        <v>3</v>
      </c>
      <c r="D8" s="39" t="s">
        <v>4</v>
      </c>
      <c r="E8" s="39" t="s">
        <v>5</v>
      </c>
      <c r="F8" s="40" t="s">
        <v>6</v>
      </c>
      <c r="G8" s="36" t="s">
        <v>7</v>
      </c>
      <c r="H8" s="35" t="s">
        <v>8</v>
      </c>
      <c r="I8" s="35" t="s">
        <v>9</v>
      </c>
      <c r="J8" s="37" t="s">
        <v>10</v>
      </c>
      <c r="K8" s="42" t="s">
        <v>72</v>
      </c>
      <c r="L8" s="43" t="s">
        <v>73</v>
      </c>
      <c r="M8" s="43" t="s">
        <v>74</v>
      </c>
      <c r="N8" s="44" t="s">
        <v>75</v>
      </c>
      <c r="O8" s="45" t="s">
        <v>76</v>
      </c>
      <c r="P8" s="46" t="s">
        <v>77</v>
      </c>
      <c r="Q8" s="46" t="s">
        <v>78</v>
      </c>
      <c r="R8" s="47" t="s">
        <v>79</v>
      </c>
    </row>
    <row r="9" spans="1:18" ht="17.100000000000001" customHeight="1">
      <c r="A9" s="173" t="s">
        <v>96</v>
      </c>
      <c r="B9" s="18" t="s">
        <v>71</v>
      </c>
      <c r="C9" s="23">
        <v>899623</v>
      </c>
      <c r="D9" s="13">
        <v>2733574.87</v>
      </c>
      <c r="E9" s="12">
        <v>839963</v>
      </c>
      <c r="F9" s="28">
        <v>2908914.44</v>
      </c>
      <c r="G9" s="15">
        <v>8834745</v>
      </c>
      <c r="H9" s="13">
        <v>23549891.149999999</v>
      </c>
      <c r="I9" s="12">
        <v>8647462</v>
      </c>
      <c r="J9" s="24">
        <v>26751922.170000002</v>
      </c>
      <c r="K9" s="29">
        <f t="shared" ref="K9:K11" si="0">D9/C9</f>
        <v>3.038578237772934</v>
      </c>
      <c r="L9" s="13">
        <f t="shared" ref="L9:L11" si="1">F9/E9</f>
        <v>3.4631459242847602</v>
      </c>
      <c r="M9" s="13">
        <f t="shared" ref="M9:M11" si="2">L9-K9</f>
        <v>0.42456768651182619</v>
      </c>
      <c r="N9" s="30">
        <f t="shared" ref="N9:N11" si="3">L9/K9-1</f>
        <v>0.13972577083386373</v>
      </c>
      <c r="O9" s="22">
        <f t="shared" ref="O9:O11" si="4">H9/G9</f>
        <v>2.6655994202435949</v>
      </c>
      <c r="P9" s="13">
        <f t="shared" ref="P9:P11" si="5">J9/I9</f>
        <v>3.0936154642830465</v>
      </c>
      <c r="Q9" s="13">
        <f>P9-O9</f>
        <v>0.42801604403945159</v>
      </c>
      <c r="R9" s="14">
        <f t="shared" ref="R9:R11" si="6">P9/O9-1</f>
        <v>0.16057027953597669</v>
      </c>
    </row>
    <row r="10" spans="1:18" ht="16.5" customHeight="1" thickBot="1">
      <c r="A10" s="174"/>
      <c r="B10" s="81" t="s">
        <v>57</v>
      </c>
      <c r="C10" s="92" t="s">
        <v>97</v>
      </c>
      <c r="D10" s="72" t="s">
        <v>97</v>
      </c>
      <c r="E10" s="73" t="s">
        <v>97</v>
      </c>
      <c r="F10" s="74" t="s">
        <v>97</v>
      </c>
      <c r="G10" s="75">
        <v>2814128</v>
      </c>
      <c r="H10" s="72">
        <v>7782450.25</v>
      </c>
      <c r="I10" s="73">
        <v>2765923</v>
      </c>
      <c r="J10" s="76">
        <v>8741584.2300000004</v>
      </c>
      <c r="K10" s="77" t="s">
        <v>97</v>
      </c>
      <c r="L10" s="72" t="s">
        <v>97</v>
      </c>
      <c r="M10" s="72" t="s">
        <v>97</v>
      </c>
      <c r="N10" s="78" t="s">
        <v>97</v>
      </c>
      <c r="O10" s="79">
        <f t="shared" si="4"/>
        <v>2.7654926321759352</v>
      </c>
      <c r="P10" s="72">
        <f t="shared" si="5"/>
        <v>3.1604582737841946</v>
      </c>
      <c r="Q10" s="72">
        <f>P10-O10</f>
        <v>0.39496564160825942</v>
      </c>
      <c r="R10" s="80">
        <f t="shared" si="6"/>
        <v>0.14281927097288771</v>
      </c>
    </row>
    <row r="11" spans="1:18" ht="22.5" customHeight="1" thickTop="1" thickBot="1">
      <c r="A11" s="175"/>
      <c r="B11" s="48" t="s">
        <v>80</v>
      </c>
      <c r="C11" s="49">
        <f t="shared" ref="C11:J11" si="7">SUM(C9:C10)</f>
        <v>899623</v>
      </c>
      <c r="D11" s="50">
        <f t="shared" si="7"/>
        <v>2733574.87</v>
      </c>
      <c r="E11" s="50">
        <f t="shared" si="7"/>
        <v>839963</v>
      </c>
      <c r="F11" s="51">
        <f t="shared" si="7"/>
        <v>2908914.44</v>
      </c>
      <c r="G11" s="52">
        <f t="shared" si="7"/>
        <v>11648873</v>
      </c>
      <c r="H11" s="50">
        <f t="shared" si="7"/>
        <v>31332341.399999999</v>
      </c>
      <c r="I11" s="50">
        <f t="shared" si="7"/>
        <v>11413385</v>
      </c>
      <c r="J11" s="53">
        <f t="shared" si="7"/>
        <v>35493506.400000006</v>
      </c>
      <c r="K11" s="54">
        <f t="shared" si="0"/>
        <v>3.038578237772934</v>
      </c>
      <c r="L11" s="55">
        <f t="shared" si="1"/>
        <v>3.4631459242847602</v>
      </c>
      <c r="M11" s="55">
        <f t="shared" si="2"/>
        <v>0.42456768651182619</v>
      </c>
      <c r="N11" s="56">
        <f t="shared" si="3"/>
        <v>0.13972577083386373</v>
      </c>
      <c r="O11" s="57">
        <f t="shared" si="4"/>
        <v>2.689731564589982</v>
      </c>
      <c r="P11" s="55">
        <f t="shared" si="5"/>
        <v>3.1098141699416963</v>
      </c>
      <c r="Q11" s="55">
        <f>P11-O11</f>
        <v>0.42008260535171438</v>
      </c>
      <c r="R11" s="58">
        <f t="shared" si="6"/>
        <v>0.15618012253789759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9:A11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R14"/>
  <sheetViews>
    <sheetView showRuler="0" zoomScale="85" zoomScaleNormal="85" workbookViewId="0">
      <pane xSplit="2" ySplit="8" topLeftCell="C9" activePane="bottomRight" state="frozen"/>
      <selection pane="topRight" activeCell="D1" sqref="D1"/>
      <selection pane="bottomLeft" activeCell="A12" sqref="A12"/>
      <selection pane="bottomRight" activeCell="P17" sqref="P17"/>
    </sheetView>
  </sheetViews>
  <sheetFormatPr defaultColWidth="9.140625" defaultRowHeight="15"/>
  <cols>
    <col min="1" max="1" width="7.85546875" style="1" customWidth="1"/>
    <col min="2" max="2" width="91.285156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/>
    <row r="8" spans="1:18" ht="105.75" thickBot="1">
      <c r="A8" s="159">
        <v>507</v>
      </c>
      <c r="B8" s="160" t="s">
        <v>37</v>
      </c>
      <c r="C8" s="38" t="s">
        <v>3</v>
      </c>
      <c r="D8" s="39" t="s">
        <v>4</v>
      </c>
      <c r="E8" s="39" t="s">
        <v>5</v>
      </c>
      <c r="F8" s="40" t="s">
        <v>6</v>
      </c>
      <c r="G8" s="36" t="s">
        <v>7</v>
      </c>
      <c r="H8" s="35" t="s">
        <v>8</v>
      </c>
      <c r="I8" s="35" t="s">
        <v>9</v>
      </c>
      <c r="J8" s="37" t="s">
        <v>10</v>
      </c>
      <c r="K8" s="38" t="s">
        <v>72</v>
      </c>
      <c r="L8" s="39" t="s">
        <v>73</v>
      </c>
      <c r="M8" s="39" t="s">
        <v>74</v>
      </c>
      <c r="N8" s="40" t="s">
        <v>75</v>
      </c>
      <c r="O8" s="36" t="s">
        <v>76</v>
      </c>
      <c r="P8" s="35" t="s">
        <v>77</v>
      </c>
      <c r="Q8" s="35" t="s">
        <v>78</v>
      </c>
      <c r="R8" s="37" t="s">
        <v>79</v>
      </c>
    </row>
    <row r="9" spans="1:18" ht="17.100000000000001" customHeight="1">
      <c r="A9" s="169" t="s">
        <v>96</v>
      </c>
      <c r="B9" s="18" t="s">
        <v>38</v>
      </c>
      <c r="C9" s="23">
        <v>6333</v>
      </c>
      <c r="D9" s="13">
        <v>12327.55</v>
      </c>
      <c r="E9" s="12">
        <v>4558</v>
      </c>
      <c r="F9" s="28">
        <v>27244.799999999999</v>
      </c>
      <c r="G9" s="15">
        <v>216390</v>
      </c>
      <c r="H9" s="13">
        <v>666475.1</v>
      </c>
      <c r="I9" s="12">
        <v>189233</v>
      </c>
      <c r="J9" s="24">
        <v>1114272.1000000001</v>
      </c>
      <c r="K9" s="29">
        <f>D9/C9</f>
        <v>1.9465577135638716</v>
      </c>
      <c r="L9" s="13">
        <f t="shared" ref="L9:L13" si="0">F9/E9</f>
        <v>5.9773584905660373</v>
      </c>
      <c r="M9" s="13">
        <f>L9-K9</f>
        <v>4.0308007770021659</v>
      </c>
      <c r="N9" s="30">
        <f t="shared" ref="N9:N13" si="1">L9/K9-1</f>
        <v>2.0707327344650572</v>
      </c>
      <c r="O9" s="22">
        <f t="shared" ref="O9:O13" si="2">H9/G9</f>
        <v>3.0799718101575859</v>
      </c>
      <c r="P9" s="13">
        <f t="shared" ref="P9:P13" si="3">J9/I9</f>
        <v>5.888360381117459</v>
      </c>
      <c r="Q9" s="13">
        <f>P9-O9</f>
        <v>2.808388570959873</v>
      </c>
      <c r="R9" s="14">
        <f t="shared" ref="R9:R13" si="4">P9/O9-1</f>
        <v>0.911822816591358</v>
      </c>
    </row>
    <row r="10" spans="1:18" ht="17.100000000000001" customHeight="1">
      <c r="A10" s="170"/>
      <c r="B10" s="19" t="s">
        <v>39</v>
      </c>
      <c r="C10" s="25">
        <v>597332</v>
      </c>
      <c r="D10" s="7">
        <v>645246.77</v>
      </c>
      <c r="E10" s="6">
        <v>581665</v>
      </c>
      <c r="F10" s="10">
        <v>757546.91</v>
      </c>
      <c r="G10" s="16">
        <v>4967414</v>
      </c>
      <c r="H10" s="7">
        <v>4486247.03</v>
      </c>
      <c r="I10" s="6">
        <v>4843818</v>
      </c>
      <c r="J10" s="26">
        <v>5105480.2300000004</v>
      </c>
      <c r="K10" s="31">
        <f t="shared" ref="K10:K14" si="5">D10/C10</f>
        <v>1.0802146377558879</v>
      </c>
      <c r="L10" s="7">
        <f t="shared" si="0"/>
        <v>1.302376642913017</v>
      </c>
      <c r="M10" s="7">
        <f t="shared" ref="M10:M14" si="6">L10-K10</f>
        <v>0.22216200515712914</v>
      </c>
      <c r="N10" s="32">
        <f t="shared" si="1"/>
        <v>0.20566468680582206</v>
      </c>
      <c r="O10" s="9">
        <f t="shared" si="2"/>
        <v>0.90313531950427328</v>
      </c>
      <c r="P10" s="7">
        <f t="shared" si="3"/>
        <v>1.0540198310506299</v>
      </c>
      <c r="Q10" s="7">
        <f t="shared" ref="Q10:Q14" si="7">P10-O10</f>
        <v>0.15088451154635663</v>
      </c>
      <c r="R10" s="11">
        <f t="shared" si="4"/>
        <v>0.16706744635917503</v>
      </c>
    </row>
    <row r="11" spans="1:18" ht="17.100000000000001" customHeight="1">
      <c r="A11" s="170"/>
      <c r="B11" s="19" t="s">
        <v>40</v>
      </c>
      <c r="C11" s="25">
        <v>262042</v>
      </c>
      <c r="D11" s="7">
        <v>395249.69</v>
      </c>
      <c r="E11" s="6">
        <v>282921</v>
      </c>
      <c r="F11" s="10">
        <v>530858.63</v>
      </c>
      <c r="G11" s="16">
        <v>344209</v>
      </c>
      <c r="H11" s="7">
        <v>608124.82999999996</v>
      </c>
      <c r="I11" s="6">
        <v>300320</v>
      </c>
      <c r="J11" s="26">
        <v>704253.62</v>
      </c>
      <c r="K11" s="31">
        <f t="shared" si="5"/>
        <v>1.5083448073209638</v>
      </c>
      <c r="L11" s="7">
        <f t="shared" si="0"/>
        <v>1.8763493342664561</v>
      </c>
      <c r="M11" s="7">
        <f t="shared" si="6"/>
        <v>0.36800452694549235</v>
      </c>
      <c r="N11" s="32">
        <f t="shared" si="1"/>
        <v>0.24397904587819075</v>
      </c>
      <c r="O11" s="9">
        <f t="shared" si="2"/>
        <v>1.7667313463622392</v>
      </c>
      <c r="P11" s="7">
        <f t="shared" si="3"/>
        <v>2.3450107218966436</v>
      </c>
      <c r="Q11" s="7">
        <f t="shared" si="7"/>
        <v>0.57827937553440445</v>
      </c>
      <c r="R11" s="11">
        <f t="shared" si="4"/>
        <v>0.32731596500232008</v>
      </c>
    </row>
    <row r="12" spans="1:18" ht="17.100000000000001" customHeight="1">
      <c r="A12" s="170"/>
      <c r="B12" s="19" t="s">
        <v>58</v>
      </c>
      <c r="C12" s="6">
        <v>26433</v>
      </c>
      <c r="D12" s="10">
        <v>27701.55</v>
      </c>
      <c r="E12" s="16">
        <v>24097</v>
      </c>
      <c r="F12" s="120">
        <v>34031.120000000003</v>
      </c>
      <c r="G12" s="121">
        <v>2234997</v>
      </c>
      <c r="H12" s="164">
        <v>1806534.59</v>
      </c>
      <c r="I12" s="3">
        <v>2013703</v>
      </c>
      <c r="J12" s="4">
        <v>1955741.66</v>
      </c>
      <c r="K12" s="31">
        <f t="shared" si="5"/>
        <v>1.0479911474293497</v>
      </c>
      <c r="L12" s="7">
        <f t="shared" si="0"/>
        <v>1.4122554674855792</v>
      </c>
      <c r="M12" s="7">
        <f t="shared" si="6"/>
        <v>0.36426432005622944</v>
      </c>
      <c r="N12" s="32">
        <f t="shared" si="1"/>
        <v>0.34758339414387684</v>
      </c>
      <c r="O12" s="9">
        <f t="shared" si="2"/>
        <v>0.80829396639011153</v>
      </c>
      <c r="P12" s="7">
        <f t="shared" si="3"/>
        <v>0.97121653987703249</v>
      </c>
      <c r="Q12" s="7">
        <f t="shared" si="7"/>
        <v>0.16292257348692096</v>
      </c>
      <c r="R12" s="11">
        <f t="shared" si="4"/>
        <v>0.20156351557904451</v>
      </c>
    </row>
    <row r="13" spans="1:18" ht="17.100000000000001" customHeight="1" thickBot="1">
      <c r="A13" s="170"/>
      <c r="B13" s="81" t="s">
        <v>59</v>
      </c>
      <c r="C13" s="92">
        <v>12045</v>
      </c>
      <c r="D13" s="72">
        <v>15430.14</v>
      </c>
      <c r="E13" s="73">
        <v>15628</v>
      </c>
      <c r="F13" s="74">
        <v>26990.29</v>
      </c>
      <c r="G13" s="75">
        <v>27921</v>
      </c>
      <c r="H13" s="72">
        <v>24307.279999999999</v>
      </c>
      <c r="I13" s="73">
        <v>31572</v>
      </c>
      <c r="J13" s="76">
        <v>48300.06</v>
      </c>
      <c r="K13" s="77">
        <f t="shared" si="5"/>
        <v>1.2810410958904108</v>
      </c>
      <c r="L13" s="72">
        <f t="shared" si="0"/>
        <v>1.7270469669823394</v>
      </c>
      <c r="M13" s="72">
        <f t="shared" si="6"/>
        <v>0.44600587109192857</v>
      </c>
      <c r="N13" s="78">
        <f t="shared" si="1"/>
        <v>0.34815890959526485</v>
      </c>
      <c r="O13" s="79">
        <f t="shared" si="2"/>
        <v>0.87057340353139212</v>
      </c>
      <c r="P13" s="72">
        <f t="shared" si="3"/>
        <v>1.5298384644621816</v>
      </c>
      <c r="Q13" s="72">
        <f t="shared" si="7"/>
        <v>0.65926506093078951</v>
      </c>
      <c r="R13" s="80">
        <f t="shared" si="4"/>
        <v>0.75727682267405383</v>
      </c>
    </row>
    <row r="14" spans="1:18" ht="22.5" customHeight="1" thickTop="1" thickBot="1">
      <c r="A14" s="172"/>
      <c r="B14" s="48" t="s">
        <v>80</v>
      </c>
      <c r="C14" s="49">
        <f t="shared" ref="C14:J14" si="8">SUM(C9:C13)</f>
        <v>904185</v>
      </c>
      <c r="D14" s="50">
        <f t="shared" si="8"/>
        <v>1095955.7</v>
      </c>
      <c r="E14" s="50">
        <f t="shared" si="8"/>
        <v>908869</v>
      </c>
      <c r="F14" s="51">
        <f t="shared" si="8"/>
        <v>1376671.7500000002</v>
      </c>
      <c r="G14" s="52">
        <f t="shared" si="8"/>
        <v>7790931</v>
      </c>
      <c r="H14" s="50">
        <f t="shared" si="8"/>
        <v>7591688.8300000001</v>
      </c>
      <c r="I14" s="50">
        <f t="shared" si="8"/>
        <v>7378646</v>
      </c>
      <c r="J14" s="53">
        <f t="shared" si="8"/>
        <v>8928047.6699999999</v>
      </c>
      <c r="K14" s="54">
        <f t="shared" si="5"/>
        <v>1.2120923262385463</v>
      </c>
      <c r="L14" s="55">
        <f>F14/E14</f>
        <v>1.5147086653852209</v>
      </c>
      <c r="M14" s="55">
        <f t="shared" si="6"/>
        <v>0.30261633914667452</v>
      </c>
      <c r="N14" s="56">
        <f t="shared" ref="N14" si="9">L14/K14-1</f>
        <v>0.24966442951237533</v>
      </c>
      <c r="O14" s="57">
        <f>H14/G14</f>
        <v>0.97442639782074825</v>
      </c>
      <c r="P14" s="55">
        <f>J14/I14</f>
        <v>1.2099845513661991</v>
      </c>
      <c r="Q14" s="55">
        <f t="shared" si="7"/>
        <v>0.23555815354545084</v>
      </c>
      <c r="R14" s="58">
        <f t="shared" ref="R14" si="10">P14/O14-1</f>
        <v>0.24174032443318838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9:A14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R13"/>
  <sheetViews>
    <sheetView tabSelected="1" showRuler="0" zoomScale="85" zoomScaleNormal="85" workbookViewId="0">
      <pane xSplit="2" ySplit="8" topLeftCell="C9" activePane="bottomRight" state="frozen"/>
      <selection pane="topRight" activeCell="D1" sqref="D1"/>
      <selection pane="bottomLeft" activeCell="A12" sqref="A12"/>
      <selection pane="bottomRight" activeCell="R10" sqref="R10"/>
    </sheetView>
  </sheetViews>
  <sheetFormatPr defaultColWidth="9.140625" defaultRowHeight="15"/>
  <cols>
    <col min="1" max="1" width="7.85546875" style="1" customWidth="1"/>
    <col min="2" max="2" width="91.28515625" style="1" customWidth="1"/>
    <col min="3" max="3" width="16" style="3" customWidth="1"/>
    <col min="4" max="4" width="16" style="4" customWidth="1"/>
    <col min="5" max="5" width="16" style="3" customWidth="1"/>
    <col min="6" max="6" width="16" style="4" customWidth="1"/>
    <col min="7" max="7" width="16" style="3" customWidth="1"/>
    <col min="8" max="8" width="16" style="4" customWidth="1"/>
    <col min="9" max="9" width="16" style="3" customWidth="1"/>
    <col min="10" max="14" width="16" style="4" customWidth="1"/>
    <col min="15" max="18" width="16" style="1" customWidth="1"/>
    <col min="19" max="16384" width="9.140625" style="1"/>
  </cols>
  <sheetData>
    <row r="2" spans="1:18" ht="21">
      <c r="A2" s="2" t="s">
        <v>0</v>
      </c>
    </row>
    <row r="3" spans="1:18">
      <c r="A3" s="1" t="s">
        <v>1</v>
      </c>
    </row>
    <row r="4" spans="1:18">
      <c r="A4" s="119" t="s">
        <v>98</v>
      </c>
    </row>
    <row r="6" spans="1:18" ht="18.75">
      <c r="A6" s="5" t="s">
        <v>2</v>
      </c>
      <c r="B6" s="5"/>
    </row>
    <row r="7" spans="1:18" ht="15.75" thickBot="1">
      <c r="B7" s="161"/>
    </row>
    <row r="8" spans="1:18" ht="105.75" thickBot="1">
      <c r="A8" s="159">
        <v>508</v>
      </c>
      <c r="B8" s="162" t="s">
        <v>41</v>
      </c>
      <c r="C8" s="38" t="s">
        <v>42</v>
      </c>
      <c r="D8" s="39" t="s">
        <v>4</v>
      </c>
      <c r="E8" s="39" t="s">
        <v>43</v>
      </c>
      <c r="F8" s="40" t="s">
        <v>6</v>
      </c>
      <c r="G8" s="36" t="s">
        <v>44</v>
      </c>
      <c r="H8" s="35" t="s">
        <v>8</v>
      </c>
      <c r="I8" s="35" t="s">
        <v>45</v>
      </c>
      <c r="J8" s="37" t="s">
        <v>24</v>
      </c>
      <c r="K8" s="42" t="s">
        <v>89</v>
      </c>
      <c r="L8" s="43" t="s">
        <v>90</v>
      </c>
      <c r="M8" s="43" t="s">
        <v>91</v>
      </c>
      <c r="N8" s="40" t="s">
        <v>75</v>
      </c>
      <c r="O8" s="45" t="s">
        <v>92</v>
      </c>
      <c r="P8" s="46" t="s">
        <v>93</v>
      </c>
      <c r="Q8" s="46" t="s">
        <v>94</v>
      </c>
      <c r="R8" s="37" t="s">
        <v>79</v>
      </c>
    </row>
    <row r="9" spans="1:18" ht="17.100000000000001" customHeight="1">
      <c r="A9" s="169" t="s">
        <v>96</v>
      </c>
      <c r="B9" s="18" t="s">
        <v>46</v>
      </c>
      <c r="C9" s="23">
        <v>2506541</v>
      </c>
      <c r="D9" s="13">
        <v>4610847.47</v>
      </c>
      <c r="E9" s="12">
        <v>2497450</v>
      </c>
      <c r="F9" s="28">
        <v>6748409.7300000004</v>
      </c>
      <c r="G9" s="15">
        <v>1485924</v>
      </c>
      <c r="H9" s="13">
        <v>1977645.64</v>
      </c>
      <c r="I9" s="12">
        <v>1610797</v>
      </c>
      <c r="J9" s="24">
        <v>3139839.4</v>
      </c>
      <c r="K9" s="29">
        <f>D9/C9</f>
        <v>1.839526052037449</v>
      </c>
      <c r="L9" s="13">
        <f t="shared" ref="L9:L12" si="0">F9/E9</f>
        <v>2.7021200544555448</v>
      </c>
      <c r="M9" s="13">
        <f>L9-K9</f>
        <v>0.86259400241809581</v>
      </c>
      <c r="N9" s="30">
        <f t="shared" ref="N9:N12" si="1">L9/K9-1</f>
        <v>0.46892187336117996</v>
      </c>
      <c r="O9" s="22">
        <f t="shared" ref="O9:O12" si="2">H9/G9</f>
        <v>1.3309197778621247</v>
      </c>
      <c r="P9" s="13">
        <f t="shared" ref="P9:P12" si="3">J9/I9</f>
        <v>1.9492458702120752</v>
      </c>
      <c r="Q9" s="13">
        <f>P9-O9</f>
        <v>0.61832609234995051</v>
      </c>
      <c r="R9" s="14">
        <f t="shared" ref="R9:R12" si="4">P9/O9-1</f>
        <v>0.4645855465031683</v>
      </c>
    </row>
    <row r="10" spans="1:18" ht="17.100000000000001" customHeight="1">
      <c r="A10" s="170"/>
      <c r="B10" s="19" t="s">
        <v>47</v>
      </c>
      <c r="C10" s="25">
        <v>1391762</v>
      </c>
      <c r="D10" s="7">
        <v>2724667.61</v>
      </c>
      <c r="E10" s="6">
        <v>1395601</v>
      </c>
      <c r="F10" s="10">
        <v>3939554.15</v>
      </c>
      <c r="G10" s="16">
        <v>1193596</v>
      </c>
      <c r="H10" s="7">
        <v>1931407.32</v>
      </c>
      <c r="I10" s="6">
        <v>1249415</v>
      </c>
      <c r="J10" s="26">
        <v>3071940.9</v>
      </c>
      <c r="K10" s="31">
        <f t="shared" ref="K10:K13" si="5">D10/C10</f>
        <v>1.9577108801648557</v>
      </c>
      <c r="L10" s="7">
        <f t="shared" si="0"/>
        <v>2.82283700713886</v>
      </c>
      <c r="M10" s="7">
        <f t="shared" ref="M10:M13" si="6">L10-K10</f>
        <v>0.86512612697400426</v>
      </c>
      <c r="N10" s="32">
        <f t="shared" si="1"/>
        <v>0.44190699236505915</v>
      </c>
      <c r="O10" s="9">
        <f t="shared" si="2"/>
        <v>1.6181415822439085</v>
      </c>
      <c r="P10" s="7">
        <f t="shared" si="3"/>
        <v>2.4587033931880118</v>
      </c>
      <c r="Q10" s="7">
        <f t="shared" ref="Q10:Q13" si="7">P10-O10</f>
        <v>0.84056181094410332</v>
      </c>
      <c r="R10" s="11">
        <f t="shared" si="4"/>
        <v>0.51946122648827786</v>
      </c>
    </row>
    <row r="11" spans="1:18" ht="17.100000000000001" customHeight="1">
      <c r="A11" s="170"/>
      <c r="B11" s="19" t="s">
        <v>48</v>
      </c>
      <c r="C11" s="6">
        <v>290627</v>
      </c>
      <c r="D11" s="10">
        <v>705954.21</v>
      </c>
      <c r="E11" s="6">
        <v>280906</v>
      </c>
      <c r="F11" s="120">
        <v>1047538.14</v>
      </c>
      <c r="G11" s="121">
        <v>299123</v>
      </c>
      <c r="H11" s="120">
        <v>495387.2</v>
      </c>
      <c r="I11" s="163">
        <v>274714</v>
      </c>
      <c r="J11" s="26">
        <v>722180.85</v>
      </c>
      <c r="K11" s="31">
        <f t="shared" si="5"/>
        <v>2.4290730386371533</v>
      </c>
      <c r="L11" s="7">
        <f t="shared" si="0"/>
        <v>3.7291412073789809</v>
      </c>
      <c r="M11" s="7">
        <f t="shared" si="6"/>
        <v>1.3000681687418276</v>
      </c>
      <c r="N11" s="32">
        <f t="shared" si="1"/>
        <v>0.53521164166855972</v>
      </c>
      <c r="O11" s="9">
        <f t="shared" si="2"/>
        <v>1.6561320928180048</v>
      </c>
      <c r="P11" s="7">
        <f t="shared" si="3"/>
        <v>2.6288461818473028</v>
      </c>
      <c r="Q11" s="7">
        <f t="shared" si="7"/>
        <v>0.97271408902929801</v>
      </c>
      <c r="R11" s="11">
        <f t="shared" si="4"/>
        <v>0.58734088497383596</v>
      </c>
    </row>
    <row r="12" spans="1:18" ht="17.100000000000001" customHeight="1" thickBot="1">
      <c r="A12" s="170"/>
      <c r="B12" s="81" t="s">
        <v>49</v>
      </c>
      <c r="C12" s="92">
        <v>671511</v>
      </c>
      <c r="D12" s="72">
        <v>1958620.13</v>
      </c>
      <c r="E12" s="73">
        <v>940230</v>
      </c>
      <c r="F12" s="74">
        <v>3599259.07</v>
      </c>
      <c r="G12" s="75">
        <v>645443</v>
      </c>
      <c r="H12" s="72">
        <v>1712367.78</v>
      </c>
      <c r="I12" s="73">
        <v>522840</v>
      </c>
      <c r="J12" s="76">
        <v>2017611.09</v>
      </c>
      <c r="K12" s="77">
        <f t="shared" si="5"/>
        <v>2.9167357347831979</v>
      </c>
      <c r="L12" s="72">
        <f t="shared" si="0"/>
        <v>3.8280623570828411</v>
      </c>
      <c r="M12" s="72">
        <f t="shared" si="6"/>
        <v>0.91132662229964323</v>
      </c>
      <c r="N12" s="78">
        <f t="shared" si="1"/>
        <v>0.31244744302053906</v>
      </c>
      <c r="O12" s="79">
        <f t="shared" si="2"/>
        <v>2.6530116214754829</v>
      </c>
      <c r="P12" s="72">
        <f t="shared" si="3"/>
        <v>3.8589455473949967</v>
      </c>
      <c r="Q12" s="72">
        <f t="shared" si="7"/>
        <v>1.2059339259195139</v>
      </c>
      <c r="R12" s="80">
        <f t="shared" si="4"/>
        <v>0.45455282447983736</v>
      </c>
    </row>
    <row r="13" spans="1:18" ht="21.75" customHeight="1" thickTop="1" thickBot="1">
      <c r="A13" s="172"/>
      <c r="B13" s="48" t="s">
        <v>80</v>
      </c>
      <c r="C13" s="49">
        <f t="shared" ref="C13:J13" si="8">SUM(C9:C12)</f>
        <v>4860441</v>
      </c>
      <c r="D13" s="50">
        <f t="shared" si="8"/>
        <v>10000089.42</v>
      </c>
      <c r="E13" s="50">
        <f t="shared" si="8"/>
        <v>5114187</v>
      </c>
      <c r="F13" s="51">
        <f t="shared" si="8"/>
        <v>15334761.090000002</v>
      </c>
      <c r="G13" s="52">
        <f t="shared" si="8"/>
        <v>3624086</v>
      </c>
      <c r="H13" s="50">
        <f t="shared" si="8"/>
        <v>6116807.9400000004</v>
      </c>
      <c r="I13" s="50">
        <f t="shared" si="8"/>
        <v>3657766</v>
      </c>
      <c r="J13" s="53">
        <f t="shared" si="8"/>
        <v>8951572.2400000002</v>
      </c>
      <c r="K13" s="54">
        <f t="shared" si="5"/>
        <v>2.05744487382935</v>
      </c>
      <c r="L13" s="55">
        <f>F13/E13</f>
        <v>2.9984748484949812</v>
      </c>
      <c r="M13" s="55">
        <f t="shared" si="6"/>
        <v>0.94102997466563121</v>
      </c>
      <c r="N13" s="56">
        <f t="shared" ref="N13" si="9">L13/K13-1</f>
        <v>0.4573779772355071</v>
      </c>
      <c r="O13" s="57">
        <f>H13/G13</f>
        <v>1.6878208574520583</v>
      </c>
      <c r="P13" s="55">
        <f>J13/I13</f>
        <v>2.4472785410548408</v>
      </c>
      <c r="Q13" s="55">
        <f t="shared" si="7"/>
        <v>0.75945768360278243</v>
      </c>
      <c r="R13" s="58">
        <f t="shared" ref="R13" si="10">P13/O13-1</f>
        <v>0.44996344265425359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9:A13"/>
  </mergeCells>
  <pageMargins left="0" right="0" top="0" bottom="0" header="0.31496062992125984" footer="0.31496062992125984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502</vt:lpstr>
      <vt:lpstr>504</vt:lpstr>
      <vt:lpstr>505</vt:lpstr>
      <vt:lpstr>506</vt:lpstr>
      <vt:lpstr>507</vt:lpstr>
      <vt:lpstr>508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agrvykaz10002</dc:title>
  <dc:subject>Spreadsheet export</dc:subject>
  <dc:creator>Maatwebsite</dc:creator>
  <cp:keywords>maatwebsite, excel, export</cp:keywords>
  <dc:description>Default spreadsheet export</dc:description>
  <cp:lastModifiedBy>HP</cp:lastModifiedBy>
  <cp:lastPrinted>2019-06-19T08:58:09Z</cp:lastPrinted>
  <dcterms:created xsi:type="dcterms:W3CDTF">2018-05-29T10:03:59Z</dcterms:created>
  <dcterms:modified xsi:type="dcterms:W3CDTF">2019-06-24T10:27:07Z</dcterms:modified>
  <cp:category>Excel</cp:category>
</cp:coreProperties>
</file>